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<sst xmlns="http://schemas.openxmlformats.org/spreadsheetml/2006/main" count="3835" uniqueCount="641">
  <si>
    <t>农村低保家庭信息列表（2025年06月13日）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</si>
  <si>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</si>
  <si>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</si>
  <si>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</si>
  <si>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</si>
  <si>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</si>
  <si>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</si>
  <si>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</si>
  <si>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</si>
  <si>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</si>
  <si>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</si>
  <si>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</si>
  <si>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</si>
  <si>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</si>
  <si>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</si>
  <si>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</si>
  <si>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</si>
  <si>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</si>
  <si>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</si>
  <si>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</si>
  <si>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</si>
  <si>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</si>
  <si>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</si>
  <si>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F76101*******112</t>
  </si>
  <si>
    <t>安徽省</t>
  </si>
  <si>
    <t>宿州市</t>
  </si>
  <si>
    <t>灵璧县</t>
  </si>
  <si>
    <t>灵城镇</t>
  </si>
  <si>
    <t>界沟村</t>
  </si>
  <si>
    <t>周*斗</t>
  </si>
  <si>
    <t>农村低保</t>
  </si>
  <si>
    <t>农保A类</t>
  </si>
  <si>
    <t>是</t>
  </si>
  <si>
    <t>202504</t>
  </si>
  <si>
    <t>疾病</t>
  </si>
  <si>
    <t>A类</t>
  </si>
  <si>
    <t>F49022*******240</t>
  </si>
  <si>
    <t>娄*龙</t>
  </si>
  <si>
    <t>农保B类</t>
  </si>
  <si>
    <t>201712</t>
  </si>
  <si>
    <t>B类</t>
  </si>
  <si>
    <t>F75641*******610</t>
  </si>
  <si>
    <t>山桥村</t>
  </si>
  <si>
    <t>刘*梅</t>
  </si>
  <si>
    <t>F75468*******467</t>
  </si>
  <si>
    <t>罗田村</t>
  </si>
  <si>
    <t>黄*瑞</t>
  </si>
  <si>
    <t>202505</t>
  </si>
  <si>
    <t>F77827*******578</t>
  </si>
  <si>
    <t>葛*祥</t>
  </si>
  <si>
    <t>残疾</t>
  </si>
  <si>
    <t>F49022*******611</t>
  </si>
  <si>
    <t>魏*妹</t>
  </si>
  <si>
    <t>农保C类</t>
  </si>
  <si>
    <t>F53197*******765</t>
  </si>
  <si>
    <t>李*</t>
  </si>
  <si>
    <t>202407</t>
  </si>
  <si>
    <t>F69323*******000</t>
  </si>
  <si>
    <t>左*梅</t>
  </si>
  <si>
    <t>201809</t>
  </si>
  <si>
    <t>F34576*******000</t>
  </si>
  <si>
    <t>周田村</t>
  </si>
  <si>
    <t>王*</t>
  </si>
  <si>
    <t>202009</t>
  </si>
  <si>
    <t>其他</t>
  </si>
  <si>
    <t>F72862*******000</t>
  </si>
  <si>
    <t>陈*涵</t>
  </si>
  <si>
    <t>201810</t>
  </si>
  <si>
    <t>F49022*******730</t>
  </si>
  <si>
    <t>孙*翠</t>
  </si>
  <si>
    <t>F61555*******471</t>
  </si>
  <si>
    <t>亢田村</t>
  </si>
  <si>
    <t>田*阳</t>
  </si>
  <si>
    <t>202411</t>
  </si>
  <si>
    <t>缺乏劳动力</t>
  </si>
  <si>
    <t>F49022*******219</t>
  </si>
  <si>
    <t>薄*进</t>
  </si>
  <si>
    <t>F75667*******797</t>
  </si>
  <si>
    <t>刘*</t>
  </si>
  <si>
    <t>F87918*******000</t>
  </si>
  <si>
    <t>叶*婷</t>
  </si>
  <si>
    <t>201904</t>
  </si>
  <si>
    <t>C类</t>
  </si>
  <si>
    <t>F49022*******224</t>
  </si>
  <si>
    <t>彭*玉</t>
  </si>
  <si>
    <t>F72858*******000</t>
  </si>
  <si>
    <t>高许村</t>
  </si>
  <si>
    <t>王*成</t>
  </si>
  <si>
    <t>F49022*******629</t>
  </si>
  <si>
    <t>郭*红</t>
  </si>
  <si>
    <t>F49022*******637</t>
  </si>
  <si>
    <t>吴*领</t>
  </si>
  <si>
    <t>201803</t>
  </si>
  <si>
    <t>F00251*******000</t>
  </si>
  <si>
    <t>201909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</si>
  <si>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</si>
  <si>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</si>
  <si>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</si>
  <si>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</si>
  <si>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</si>
  <si>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</si>
  <si>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</si>
  <si>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</si>
  <si>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王*金</t>
  </si>
  <si>
    <t>201802</t>
  </si>
  <si>
    <t>F69952*******000</t>
  </si>
  <si>
    <t>刘*兰</t>
  </si>
  <si>
    <t>F68473*******890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</si>
  <si>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</si>
  <si>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</si>
  <si>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</si>
  <si>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</si>
  <si>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</si>
  <si>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</si>
  <si>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</si>
  <si>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</si>
  <si>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</si>
  <si>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F61061*******984</t>
  </si>
  <si>
    <t>刘*汐</t>
  </si>
  <si>
    <t>202409</t>
  </si>
  <si>
    <t>F49022*******589</t>
  </si>
  <si>
    <t>七里村</t>
  </si>
  <si>
    <t>周*</t>
  </si>
  <si>
    <t>F72860*******000</t>
  </si>
  <si>
    <t>赵*春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</si>
  <si>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</si>
  <si>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</si>
  <si>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</si>
  <si>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</si>
  <si>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</si>
  <si>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</si>
  <si>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</si>
  <si>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</si>
  <si>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</si>
  <si>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</si>
  <si>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</si>
  <si>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</si>
  <si>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</si>
  <si>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</si>
  <si>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</si>
  <si>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</si>
  <si>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</si>
  <si>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</si>
  <si>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</si>
  <si>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</si>
  <si>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</si>
  <si>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</si>
  <si>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F52885*******593</t>
  </si>
  <si>
    <t>王*俏</t>
  </si>
  <si>
    <t>202105</t>
  </si>
  <si>
    <t>F86858*******000</t>
  </si>
  <si>
    <t>徐*</t>
  </si>
  <si>
    <t>F69319*******000</t>
  </si>
  <si>
    <t>薛*</t>
  </si>
  <si>
    <t>F72859*******000</t>
  </si>
  <si>
    <t>王*英</t>
  </si>
  <si>
    <t>F49022*******754</t>
  </si>
  <si>
    <t>吴*辉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</si>
  <si>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</si>
  <si>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</si>
  <si>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</si>
  <si>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</si>
  <si>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</si>
  <si>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</si>
  <si>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</si>
  <si>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</si>
  <si>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</si>
  <si>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</si>
  <si>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</si>
  <si>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</si>
  <si>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</si>
  <si>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</si>
  <si>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</si>
  <si>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</si>
  <si>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</si>
  <si>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</si>
  <si>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</si>
  <si>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</si>
  <si>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</si>
  <si>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</si>
  <si>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</si>
  <si>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</si>
  <si>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</si>
  <si>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</si>
  <si>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</si>
  <si>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</si>
  <si>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</si>
  <si>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</si>
  <si>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</si>
  <si>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</si>
  <si>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</si>
  <si>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</si>
  <si>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</si>
  <si>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</si>
  <si>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</si>
  <si>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</si>
  <si>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</si>
  <si>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</si>
  <si>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</si>
  <si>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</si>
  <si>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</si>
  <si>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</si>
  <si>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</si>
  <si>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</si>
  <si>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</si>
  <si>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</si>
  <si>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</si>
  <si>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</si>
  <si>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</si>
  <si>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</si>
  <si>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</si>
  <si>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</si>
  <si>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</si>
  <si>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</si>
  <si>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</si>
  <si>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</si>
  <si>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</si>
  <si>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</si>
  <si>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</si>
  <si>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</si>
  <si>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</si>
  <si>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</si>
  <si>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</si>
  <si>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</si>
  <si>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</si>
  <si>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</si>
  <si>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</si>
  <si>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</si>
  <si>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</si>
  <si>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</si>
  <si>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</si>
  <si>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</si>
  <si>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</si>
  <si>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张*梅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</si>
  <si>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</si>
  <si>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</si>
  <si>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</si>
  <si>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</si>
  <si>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</si>
  <si>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</si>
  <si>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</si>
  <si>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</si>
  <si>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</si>
  <si>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</si>
  <si>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</si>
  <si>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</si>
  <si>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</si>
  <si>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</si>
  <si>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</si>
  <si>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</si>
  <si>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</si>
  <si>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</si>
  <si>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</si>
  <si>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</si>
  <si>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</si>
  <si>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</si>
  <si>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</si>
  <si>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</si>
  <si>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</si>
  <si>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</si>
  <si>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</si>
  <si>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</si>
  <si>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</si>
  <si>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</si>
  <si>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</si>
  <si>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</si>
  <si>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</si>
  <si>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</si>
  <si>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</si>
  <si>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</si>
  <si>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</si>
  <si>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</si>
  <si>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</si>
  <si>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</si>
  <si>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</si>
  <si>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</si>
  <si>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</si>
  <si>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</si>
  <si>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</si>
  <si>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</si>
  <si>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</si>
  <si>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</si>
  <si>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</si>
  <si>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</si>
  <si>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</si>
  <si>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</si>
  <si>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</si>
  <si>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</si>
  <si>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</si>
  <si>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</si>
  <si>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</si>
  <si>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</si>
  <si>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</si>
  <si>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</si>
  <si>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</si>
  <si>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</si>
  <si>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</si>
  <si>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</si>
  <si>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</si>
  <si>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</si>
  <si>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</si>
  <si>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</si>
  <si>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</si>
  <si>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</si>
  <si>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</si>
  <si>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</si>
  <si>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</si>
  <si>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</si>
  <si>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</si>
  <si>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</si>
  <si>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</si>
  <si>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</si>
  <si>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</si>
  <si>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</si>
  <si>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</si>
  <si>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</si>
  <si>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</si>
  <si>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</si>
  <si>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</si>
  <si>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</si>
  <si>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</si>
  <si>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</si>
  <si>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</si>
  <si>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</si>
  <si>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</si>
  <si>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</si>
  <si>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</si>
  <si>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</si>
  <si>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</si>
  <si>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</si>
  <si>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</si>
  <si>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</si>
  <si>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</si>
  <si>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</si>
  <si>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</si>
  <si>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</si>
  <si>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</si>
  <si>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</si>
  <si>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</si>
  <si>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</si>
  <si>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</si>
  <si>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</si>
  <si>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</si>
  <si>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F49022*******269</t>
  </si>
  <si>
    <t>F50580*******187</t>
  </si>
  <si>
    <t>202406</t>
  </si>
  <si>
    <t>F49022*******770</t>
  </si>
  <si>
    <t>田*善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</si>
  <si>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</si>
  <si>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</si>
  <si>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</si>
  <si>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</si>
  <si>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</si>
  <si>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</si>
  <si>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</si>
  <si>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</si>
  <si>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</si>
  <si>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</si>
  <si>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</si>
  <si>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</si>
  <si>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</si>
  <si>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</si>
  <si>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</si>
  <si>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</si>
  <si>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</si>
  <si>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</si>
  <si>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</si>
  <si>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</si>
  <si>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</si>
  <si>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</si>
  <si>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</si>
  <si>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</si>
  <si>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</si>
  <si>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</si>
  <si>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</si>
  <si>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</si>
  <si>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</si>
  <si>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</si>
  <si>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</si>
  <si>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</si>
  <si>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</si>
  <si>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</si>
  <si>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</si>
  <si>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</si>
  <si>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</si>
  <si>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</si>
  <si>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</si>
  <si>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</si>
  <si>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</si>
  <si>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</si>
  <si>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</si>
  <si>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</si>
  <si>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</si>
  <si>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</si>
  <si>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</si>
  <si>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</si>
  <si>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</si>
  <si>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</si>
  <si>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</si>
  <si>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</si>
  <si>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</si>
  <si>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</si>
  <si>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</si>
  <si>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</si>
  <si>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</si>
  <si>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</si>
  <si>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</si>
  <si>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</si>
  <si>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</si>
  <si>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</si>
  <si>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</si>
  <si>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</si>
  <si>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</si>
  <si>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</si>
  <si>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</si>
  <si>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</si>
  <si>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</si>
  <si>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</si>
  <si>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</si>
  <si>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</si>
  <si>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</si>
  <si>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</si>
  <si>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</si>
  <si>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</si>
  <si>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</si>
  <si>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</si>
  <si>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</si>
  <si>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</si>
  <si>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</si>
  <si>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</si>
  <si>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</si>
  <si>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</si>
  <si>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</si>
  <si>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</si>
  <si>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</si>
  <si>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</si>
  <si>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</si>
  <si>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</si>
  <si>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</si>
  <si>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</si>
  <si>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</si>
  <si>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</si>
  <si>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</si>
  <si>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</si>
  <si>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</si>
  <si>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</si>
  <si>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薄*灵</t>
  </si>
  <si>
    <t>F33422*******000</t>
  </si>
  <si>
    <t>沈*海</t>
  </si>
  <si>
    <t>F34750*******000</t>
  </si>
  <si>
    <t>张*轩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</si>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</sst>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3" fillId="14" borderId="0" applyNumberFormat="0" applyBorder="0" applyProtection="0"/>
    <xf numFmtId="0" fontId="23" fillId="3" borderId="0" applyNumberFormat="0" applyBorder="0" applyProtection="0"/>
    <xf numFmtId="0" fontId="22" fillId="15" borderId="0" applyNumberFormat="0" applyBorder="0" applyProtection="0"/>
    <xf numFmtId="0" fontId="22" fillId="16" borderId="0" applyNumberFormat="0" applyBorder="0" applyProtection="0"/>
    <xf numFmtId="0" fontId="23" fillId="17" borderId="0" applyNumberFormat="0" applyBorder="0" applyProtection="0"/>
    <xf numFmtId="0" fontId="23" fillId="18" borderId="0" applyNumberFormat="0" applyBorder="0" applyProtection="0"/>
    <xf numFmtId="0" fontId="22" fillId="19" borderId="0" applyNumberFormat="0" applyBorder="0" applyProtection="0"/>
    <xf numFmtId="0" fontId="22" fillId="20" borderId="0" applyNumberFormat="0" applyBorder="0" applyProtection="0"/>
    <xf numFmtId="0" fontId="23" fillId="21" borderId="0" applyNumberFormat="0" applyBorder="0" applyProtection="0"/>
    <xf numFmtId="0" fontId="23" fillId="22" borderId="0" applyNumberFormat="0" applyBorder="0" applyProtection="0"/>
    <xf numFmtId="0" fontId="22" fillId="23" borderId="0" applyNumberFormat="0" applyBorder="0" applyProtection="0"/>
    <xf numFmtId="0" fontId="22" fillId="24" borderId="0" applyNumberFormat="0" applyBorder="0" applyProtection="0"/>
    <xf numFmtId="0" fontId="23" fillId="5" borderId="0" applyNumberFormat="0" applyBorder="0" applyProtection="0"/>
    <xf numFmtId="0" fontId="23" fillId="25" borderId="0" applyNumberFormat="0" applyBorder="0" applyProtection="0"/>
    <xf numFmtId="0" fontId="22" fillId="24" borderId="0" applyNumberFormat="0" applyBorder="0" applyProtection="0"/>
    <xf numFmtId="0" fontId="4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4"/>
  <sheetViews>
    <sheetView showGridLines="0" tabSelected="1" workbookViewId="0">
      <selection activeCell="V4" sqref="V4"/>
    </sheetView>
  </sheetViews>
  <sheetFormatPr defaultColWidth="9" defaultRowHeight="13.5"/>
  <cols>
    <col min="1" max="1" width="9.5" customWidth="1"/>
    <col min="2" max="2" width="23.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0" max="20" width="19.125" customWidth="1"/>
    <col min="21" max="21" width="10.5" customWidth="1"/>
    <col min="22" max="22" width="21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5</v>
      </c>
      <c r="M3" s="9">
        <v>5</v>
      </c>
      <c r="N3" s="10">
        <v>45713</v>
      </c>
      <c r="O3" s="7" t="s">
        <v>33</v>
      </c>
      <c r="P3" s="7" t="s">
        <v>34</v>
      </c>
      <c r="Q3" s="7">
        <v>1874</v>
      </c>
      <c r="R3" s="9">
        <v>2602</v>
      </c>
      <c r="S3" s="7">
        <v>1736</v>
      </c>
      <c r="T3" s="7">
        <v>866</v>
      </c>
      <c r="U3" s="9">
        <v>0</v>
      </c>
      <c r="V3" s="11" t="s">
        <v>35</v>
      </c>
    </row>
    <row r="4" s="2" customFormat="1" ht="22.5" customHeight="1" spans="1:22">
      <c r="A4" s="7">
        <f>2</f>
        <v>2</v>
      </c>
      <c r="B4" s="7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37</v>
      </c>
      <c r="I4" s="7" t="s">
        <v>30</v>
      </c>
      <c r="J4" s="7" t="s">
        <v>38</v>
      </c>
      <c r="K4" s="7" t="s">
        <v>32</v>
      </c>
      <c r="L4" s="9">
        <v>5</v>
      </c>
      <c r="M4" s="9">
        <v>5</v>
      </c>
      <c r="N4" s="10">
        <v>43070</v>
      </c>
      <c r="O4" s="7" t="s">
        <v>39</v>
      </c>
      <c r="P4" s="7" t="s">
        <v>34</v>
      </c>
      <c r="Q4" s="7">
        <v>1957</v>
      </c>
      <c r="R4" s="9">
        <v>2085</v>
      </c>
      <c r="S4" s="7">
        <v>1653</v>
      </c>
      <c r="T4" s="7">
        <v>432</v>
      </c>
      <c r="U4" s="9">
        <v>0</v>
      </c>
      <c r="V4" s="11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42</v>
      </c>
      <c r="H5" s="7" t="s">
        <v>43</v>
      </c>
      <c r="I5" s="7" t="s">
        <v>30</v>
      </c>
      <c r="J5" s="7" t="s">
        <v>31</v>
      </c>
      <c r="K5" s="7" t="s">
        <v>32</v>
      </c>
      <c r="L5" s="9">
        <v>1</v>
      </c>
      <c r="M5" s="9">
        <v>1</v>
      </c>
      <c r="N5" s="10">
        <v>45708</v>
      </c>
      <c r="O5" s="7" t="s">
        <v>33</v>
      </c>
      <c r="P5" s="7" t="s">
        <v>34</v>
      </c>
      <c r="Q5" s="7">
        <v>352</v>
      </c>
      <c r="R5" s="9">
        <v>505</v>
      </c>
      <c r="S5" s="7">
        <v>0</v>
      </c>
      <c r="T5" s="7">
        <v>505</v>
      </c>
      <c r="U5" s="9">
        <v>0</v>
      </c>
      <c r="V5" s="11" t="s">
        <v>35</v>
      </c>
    </row>
    <row r="6" s="2" customFormat="1" ht="22.5" customHeight="1" spans="1:22">
      <c r="A6" s="7">
        <f>4</f>
        <v>4</v>
      </c>
      <c r="B6" s="7" t="s">
        <v>44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45</v>
      </c>
      <c r="H6" s="7" t="s">
        <v>46</v>
      </c>
      <c r="I6" s="7" t="s">
        <v>30</v>
      </c>
      <c r="J6" s="7" t="s">
        <v>31</v>
      </c>
      <c r="K6" s="7" t="s">
        <v>32</v>
      </c>
      <c r="L6" s="9">
        <v>1</v>
      </c>
      <c r="M6" s="9">
        <v>1</v>
      </c>
      <c r="N6" s="10">
        <v>45706</v>
      </c>
      <c r="O6" s="7" t="s">
        <v>47</v>
      </c>
      <c r="P6" s="7" t="s">
        <v>34</v>
      </c>
      <c r="Q6" s="7">
        <v>356</v>
      </c>
      <c r="R6" s="9">
        <v>505</v>
      </c>
      <c r="S6" s="7">
        <v>0</v>
      </c>
      <c r="T6" s="7">
        <v>505</v>
      </c>
      <c r="U6" s="9">
        <v>0</v>
      </c>
      <c r="V6" s="11" t="s">
        <v>35</v>
      </c>
    </row>
    <row r="7" s="2" customFormat="1" ht="22.5" customHeight="1" spans="1:22">
      <c r="A7" s="7">
        <f>5</f>
        <v>5</v>
      </c>
      <c r="B7" s="7" t="s">
        <v>48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45</v>
      </c>
      <c r="H7" s="7" t="s">
        <v>49</v>
      </c>
      <c r="I7" s="7" t="s">
        <v>30</v>
      </c>
      <c r="J7" s="7" t="s">
        <v>31</v>
      </c>
      <c r="K7" s="7" t="s">
        <v>32</v>
      </c>
      <c r="L7" s="9">
        <v>2</v>
      </c>
      <c r="M7" s="9">
        <v>2</v>
      </c>
      <c r="N7" s="10">
        <v>45733</v>
      </c>
      <c r="O7" s="7" t="s">
        <v>47</v>
      </c>
      <c r="P7" s="7" t="s">
        <v>50</v>
      </c>
      <c r="Q7" s="7">
        <v>748</v>
      </c>
      <c r="R7" s="9">
        <v>1057</v>
      </c>
      <c r="S7" s="7">
        <v>696</v>
      </c>
      <c r="T7" s="7">
        <v>361</v>
      </c>
      <c r="U7" s="9">
        <v>0</v>
      </c>
      <c r="V7" s="11" t="s">
        <v>35</v>
      </c>
    </row>
    <row r="8" s="2" customFormat="1" ht="22.5" customHeight="1" spans="1:22">
      <c r="A8" s="7">
        <f>6</f>
        <v>6</v>
      </c>
      <c r="B8" s="7" t="s">
        <v>51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52</v>
      </c>
      <c r="I8" s="7" t="s">
        <v>30</v>
      </c>
      <c r="J8" s="7" t="s">
        <v>53</v>
      </c>
      <c r="K8" s="7" t="s">
        <v>32</v>
      </c>
      <c r="L8" s="9">
        <v>1</v>
      </c>
      <c r="M8" s="9">
        <v>1</v>
      </c>
      <c r="N8" s="10">
        <v>43070</v>
      </c>
      <c r="O8" s="7" t="s">
        <v>39</v>
      </c>
      <c r="P8" s="7" t="s">
        <v>34</v>
      </c>
      <c r="Q8" s="7">
        <v>396</v>
      </c>
      <c r="R8" s="9">
        <v>326</v>
      </c>
      <c r="S8" s="7">
        <v>326</v>
      </c>
      <c r="T8" s="7">
        <v>0</v>
      </c>
      <c r="U8" s="9">
        <v>0</v>
      </c>
      <c r="V8" s="11"/>
    </row>
    <row r="9" s="2" customFormat="1" ht="22.5" customHeight="1" spans="1:22">
      <c r="A9" s="7">
        <f>7</f>
        <v>7</v>
      </c>
      <c r="B9" s="7" t="s">
        <v>54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45</v>
      </c>
      <c r="H9" s="7" t="s">
        <v>55</v>
      </c>
      <c r="I9" s="7" t="s">
        <v>30</v>
      </c>
      <c r="J9" s="7" t="s">
        <v>31</v>
      </c>
      <c r="K9" s="7" t="s">
        <v>32</v>
      </c>
      <c r="L9" s="9">
        <v>1</v>
      </c>
      <c r="M9" s="9">
        <v>1</v>
      </c>
      <c r="N9" s="10">
        <v>45448</v>
      </c>
      <c r="O9" s="7" t="s">
        <v>56</v>
      </c>
      <c r="P9" s="7" t="s">
        <v>34</v>
      </c>
      <c r="Q9" s="7">
        <v>915</v>
      </c>
      <c r="R9" s="9">
        <v>505</v>
      </c>
      <c r="S9" s="7">
        <v>0</v>
      </c>
      <c r="T9" s="7">
        <v>505</v>
      </c>
      <c r="U9" s="9">
        <v>0</v>
      </c>
      <c r="V9" s="11"/>
    </row>
    <row r="10" s="2" customFormat="1" ht="22.5" customHeight="1" spans="1:22">
      <c r="A10" s="7">
        <f>8</f>
        <v>8</v>
      </c>
      <c r="B10" s="7" t="s">
        <v>57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45</v>
      </c>
      <c r="H10" s="7" t="s">
        <v>58</v>
      </c>
      <c r="I10" s="7" t="s">
        <v>30</v>
      </c>
      <c r="J10" s="7" t="s">
        <v>31</v>
      </c>
      <c r="K10" s="7" t="s">
        <v>32</v>
      </c>
      <c r="L10" s="9">
        <v>4</v>
      </c>
      <c r="M10" s="9">
        <v>4</v>
      </c>
      <c r="N10" s="10">
        <v>43320</v>
      </c>
      <c r="O10" s="7" t="s">
        <v>59</v>
      </c>
      <c r="P10" s="7" t="s">
        <v>50</v>
      </c>
      <c r="Q10" s="7">
        <v>1506</v>
      </c>
      <c r="R10" s="9">
        <v>2033</v>
      </c>
      <c r="S10" s="7">
        <v>1382</v>
      </c>
      <c r="T10" s="7">
        <v>651</v>
      </c>
      <c r="U10" s="9">
        <v>0</v>
      </c>
      <c r="V10" s="11"/>
    </row>
    <row r="11" s="2" customFormat="1" ht="22.5" customHeight="1" spans="1:22">
      <c r="A11" s="7">
        <f>9</f>
        <v>9</v>
      </c>
      <c r="B11" s="7" t="s">
        <v>60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61</v>
      </c>
      <c r="H11" s="7" t="s">
        <v>62</v>
      </c>
      <c r="I11" s="7" t="s">
        <v>30</v>
      </c>
      <c r="J11" s="7" t="s">
        <v>53</v>
      </c>
      <c r="K11" s="7" t="s">
        <v>32</v>
      </c>
      <c r="L11" s="9">
        <v>1</v>
      </c>
      <c r="M11" s="9">
        <v>1</v>
      </c>
      <c r="N11" s="10">
        <v>44075</v>
      </c>
      <c r="O11" s="7" t="s">
        <v>63</v>
      </c>
      <c r="P11" s="7" t="s">
        <v>64</v>
      </c>
      <c r="Q11" s="7">
        <v>400</v>
      </c>
      <c r="R11" s="9">
        <v>322</v>
      </c>
      <c r="S11" s="7">
        <v>322</v>
      </c>
      <c r="T11" s="7">
        <v>0</v>
      </c>
      <c r="U11" s="9">
        <v>0</v>
      </c>
      <c r="V11" s="11"/>
    </row>
    <row r="12" s="2" customFormat="1" ht="22.5" customHeight="1" spans="1:22">
      <c r="A12" s="7">
        <f>10</f>
        <v>10</v>
      </c>
      <c r="B12" s="7" t="s">
        <v>65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66</v>
      </c>
      <c r="I12" s="7" t="s">
        <v>30</v>
      </c>
      <c r="J12" s="7" t="s">
        <v>38</v>
      </c>
      <c r="K12" s="7" t="s">
        <v>32</v>
      </c>
      <c r="L12" s="9">
        <v>1</v>
      </c>
      <c r="M12" s="9">
        <v>1</v>
      </c>
      <c r="N12" s="10">
        <v>43361</v>
      </c>
      <c r="O12" s="7" t="s">
        <v>67</v>
      </c>
      <c r="P12" s="7" t="s">
        <v>34</v>
      </c>
      <c r="Q12" s="7">
        <v>346</v>
      </c>
      <c r="R12" s="9">
        <v>520</v>
      </c>
      <c r="S12" s="7">
        <v>376</v>
      </c>
      <c r="T12" s="7">
        <v>144</v>
      </c>
      <c r="U12" s="9">
        <v>0</v>
      </c>
      <c r="V12" s="11"/>
    </row>
    <row r="13" s="2" customFormat="1" ht="22.5" customHeight="1" spans="1:22">
      <c r="A13" s="7">
        <f>11</f>
        <v>11</v>
      </c>
      <c r="B13" s="7" t="s">
        <v>68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61</v>
      </c>
      <c r="H13" s="7" t="s">
        <v>69</v>
      </c>
      <c r="I13" s="7" t="s">
        <v>30</v>
      </c>
      <c r="J13" s="7" t="s">
        <v>38</v>
      </c>
      <c r="K13" s="7" t="s">
        <v>32</v>
      </c>
      <c r="L13" s="9">
        <v>1</v>
      </c>
      <c r="M13" s="9">
        <v>1</v>
      </c>
      <c r="N13" s="10">
        <v>43070</v>
      </c>
      <c r="O13" s="7" t="s">
        <v>39</v>
      </c>
      <c r="P13" s="7" t="s">
        <v>64</v>
      </c>
      <c r="Q13" s="7">
        <v>380</v>
      </c>
      <c r="R13" s="9">
        <v>486</v>
      </c>
      <c r="S13" s="7">
        <v>342</v>
      </c>
      <c r="T13" s="7">
        <v>144</v>
      </c>
      <c r="U13" s="9">
        <v>0</v>
      </c>
      <c r="V13" s="11"/>
    </row>
    <row r="14" s="2" customFormat="1" ht="22.5" customHeight="1" spans="1:22">
      <c r="A14" s="7">
        <f>12</f>
        <v>12</v>
      </c>
      <c r="B14" s="7" t="s">
        <v>70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71</v>
      </c>
      <c r="H14" s="7" t="s">
        <v>72</v>
      </c>
      <c r="I14" s="7" t="s">
        <v>30</v>
      </c>
      <c r="J14" s="7" t="s">
        <v>53</v>
      </c>
      <c r="K14" s="7" t="s">
        <v>32</v>
      </c>
      <c r="L14" s="9">
        <v>1</v>
      </c>
      <c r="M14" s="9">
        <v>1</v>
      </c>
      <c r="N14" s="10">
        <v>45545</v>
      </c>
      <c r="O14" s="7" t="s">
        <v>73</v>
      </c>
      <c r="P14" s="7" t="s">
        <v>74</v>
      </c>
      <c r="Q14" s="7">
        <v>404</v>
      </c>
      <c r="R14" s="9">
        <v>318</v>
      </c>
      <c r="S14" s="7">
        <v>318</v>
      </c>
      <c r="T14" s="7">
        <v>0</v>
      </c>
      <c r="U14" s="9">
        <v>0</v>
      </c>
      <c r="V14" s="11"/>
    </row>
    <row r="15" s="2" customFormat="1" ht="22.5" customHeight="1" spans="1:22">
      <c r="A15" s="7">
        <f>13</f>
        <v>13</v>
      </c>
      <c r="B15" s="7" t="s">
        <v>75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42</v>
      </c>
      <c r="H15" s="7" t="s">
        <v>76</v>
      </c>
      <c r="I15" s="7" t="s">
        <v>30</v>
      </c>
      <c r="J15" s="7" t="s">
        <v>38</v>
      </c>
      <c r="K15" s="7" t="s">
        <v>32</v>
      </c>
      <c r="L15" s="9">
        <v>1</v>
      </c>
      <c r="M15" s="9">
        <v>1</v>
      </c>
      <c r="N15" s="10">
        <v>43070</v>
      </c>
      <c r="O15" s="7" t="s">
        <v>39</v>
      </c>
      <c r="P15" s="7" t="s">
        <v>50</v>
      </c>
      <c r="Q15" s="7">
        <v>0</v>
      </c>
      <c r="R15" s="9">
        <v>866</v>
      </c>
      <c r="S15" s="7">
        <v>722</v>
      </c>
      <c r="T15" s="7">
        <v>144</v>
      </c>
      <c r="U15" s="9">
        <v>0</v>
      </c>
      <c r="V15" s="11" t="s">
        <v>40</v>
      </c>
    </row>
    <row r="16" s="2" customFormat="1" ht="22.5" customHeight="1" spans="1:22">
      <c r="A16" s="7">
        <f>14</f>
        <v>14</v>
      </c>
      <c r="B16" s="7" t="s">
        <v>77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61</v>
      </c>
      <c r="H16" s="7" t="s">
        <v>78</v>
      </c>
      <c r="I16" s="7" t="s">
        <v>30</v>
      </c>
      <c r="J16" s="7" t="s">
        <v>53</v>
      </c>
      <c r="K16" s="7" t="s">
        <v>32</v>
      </c>
      <c r="L16" s="9">
        <v>1</v>
      </c>
      <c r="M16" s="9">
        <v>1</v>
      </c>
      <c r="N16" s="10">
        <v>45708</v>
      </c>
      <c r="O16" s="7" t="s">
        <v>33</v>
      </c>
      <c r="P16" s="7" t="s">
        <v>34</v>
      </c>
      <c r="Q16" s="7">
        <v>404</v>
      </c>
      <c r="R16" s="9">
        <v>318</v>
      </c>
      <c r="S16" s="7">
        <v>318</v>
      </c>
      <c r="T16" s="7">
        <v>0</v>
      </c>
      <c r="U16" s="9">
        <v>0</v>
      </c>
      <c r="V16" s="11"/>
    </row>
    <row r="17" s="2" customFormat="1" ht="22.5" customHeight="1" spans="1:22">
      <c r="A17" s="7">
        <f>15</f>
        <v>15</v>
      </c>
      <c r="B17" s="7" t="s">
        <v>79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42</v>
      </c>
      <c r="H17" s="7" t="s">
        <v>80</v>
      </c>
      <c r="I17" s="7" t="s">
        <v>30</v>
      </c>
      <c r="J17" s="7" t="s">
        <v>38</v>
      </c>
      <c r="K17" s="7" t="s">
        <v>32</v>
      </c>
      <c r="L17" s="9">
        <v>1</v>
      </c>
      <c r="M17" s="9">
        <v>1</v>
      </c>
      <c r="N17" s="10">
        <v>43535</v>
      </c>
      <c r="O17" s="7" t="s">
        <v>81</v>
      </c>
      <c r="P17" s="7" t="s">
        <v>34</v>
      </c>
      <c r="Q17" s="7">
        <v>404</v>
      </c>
      <c r="R17" s="9">
        <v>318</v>
      </c>
      <c r="S17" s="7">
        <v>318</v>
      </c>
      <c r="T17" s="7">
        <v>0</v>
      </c>
      <c r="U17" s="9">
        <v>0</v>
      </c>
      <c r="V17" s="11" t="s">
        <v>82</v>
      </c>
    </row>
    <row r="18" s="2" customFormat="1" ht="22.5" customHeight="1" spans="1:22">
      <c r="A18" s="7">
        <f>16</f>
        <v>16</v>
      </c>
      <c r="B18" s="7" t="s">
        <v>83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28</v>
      </c>
      <c r="H18" s="7" t="s">
        <v>84</v>
      </c>
      <c r="I18" s="7" t="s">
        <v>30</v>
      </c>
      <c r="J18" s="7" t="s">
        <v>31</v>
      </c>
      <c r="K18" s="7" t="s">
        <v>32</v>
      </c>
      <c r="L18" s="9">
        <v>2</v>
      </c>
      <c r="M18" s="9">
        <v>2</v>
      </c>
      <c r="N18" s="10">
        <v>43070</v>
      </c>
      <c r="O18" s="7" t="s">
        <v>39</v>
      </c>
      <c r="P18" s="7" t="s">
        <v>74</v>
      </c>
      <c r="Q18" s="7">
        <v>368</v>
      </c>
      <c r="R18" s="9">
        <v>1293</v>
      </c>
      <c r="S18" s="7">
        <v>1076</v>
      </c>
      <c r="T18" s="7">
        <v>217</v>
      </c>
      <c r="U18" s="9">
        <v>0</v>
      </c>
      <c r="V18" s="11" t="s">
        <v>35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86</v>
      </c>
      <c r="H19" s="7" t="s">
        <v>87</v>
      </c>
      <c r="I19" s="7" t="s">
        <v>30</v>
      </c>
      <c r="J19" s="7" t="s">
        <v>31</v>
      </c>
      <c r="K19" s="7" t="s">
        <v>32</v>
      </c>
      <c r="L19" s="9">
        <v>1</v>
      </c>
      <c r="M19" s="9">
        <v>1</v>
      </c>
      <c r="N19" s="10">
        <v>43361</v>
      </c>
      <c r="O19" s="7" t="s">
        <v>67</v>
      </c>
      <c r="P19" s="7" t="s">
        <v>34</v>
      </c>
      <c r="Q19" s="7">
        <v>356</v>
      </c>
      <c r="R19" s="9">
        <v>583</v>
      </c>
      <c r="S19" s="7">
        <v>366</v>
      </c>
      <c r="T19" s="7">
        <v>217</v>
      </c>
      <c r="U19" s="9">
        <v>0</v>
      </c>
      <c r="V19" s="11" t="s">
        <v>35</v>
      </c>
    </row>
    <row r="20" s="2" customFormat="1" ht="22.5" customHeight="1" spans="1:22">
      <c r="A20" s="7">
        <f>18</f>
        <v>18</v>
      </c>
      <c r="B20" s="7" t="s">
        <v>88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86</v>
      </c>
      <c r="H20" s="7" t="s">
        <v>89</v>
      </c>
      <c r="I20" s="7" t="s">
        <v>30</v>
      </c>
      <c r="J20" s="7" t="s">
        <v>31</v>
      </c>
      <c r="K20" s="7" t="s">
        <v>32</v>
      </c>
      <c r="L20" s="9">
        <v>1</v>
      </c>
      <c r="M20" s="9">
        <v>1</v>
      </c>
      <c r="N20" s="10">
        <v>43070</v>
      </c>
      <c r="O20" s="7" t="s">
        <v>39</v>
      </c>
      <c r="P20" s="7" t="s">
        <v>50</v>
      </c>
      <c r="Q20" s="7">
        <v>356</v>
      </c>
      <c r="R20" s="9">
        <v>583</v>
      </c>
      <c r="S20" s="7">
        <v>366</v>
      </c>
      <c r="T20" s="7">
        <v>217</v>
      </c>
      <c r="U20" s="9">
        <v>0</v>
      </c>
      <c r="V20" s="11" t="s">
        <v>35</v>
      </c>
    </row>
    <row r="21" s="2" customFormat="1" ht="22.5" customHeight="1" spans="1:22">
      <c r="A21" s="7">
        <f>19</f>
        <v>19</v>
      </c>
      <c r="B21" s="7" t="s">
        <v>90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86</v>
      </c>
      <c r="H21" s="7" t="s">
        <v>91</v>
      </c>
      <c r="I21" s="7" t="s">
        <v>30</v>
      </c>
      <c r="J21" s="7" t="s">
        <v>31</v>
      </c>
      <c r="K21" s="7" t="s">
        <v>32</v>
      </c>
      <c r="L21" s="9">
        <v>2</v>
      </c>
      <c r="M21" s="9">
        <v>2</v>
      </c>
      <c r="N21" s="10">
        <v>43070</v>
      </c>
      <c r="O21" s="7" t="s">
        <v>92</v>
      </c>
      <c r="P21" s="7" t="s">
        <v>74</v>
      </c>
      <c r="Q21" s="7">
        <v>749</v>
      </c>
      <c r="R21" s="9">
        <v>1056</v>
      </c>
      <c r="S21" s="7">
        <v>695</v>
      </c>
      <c r="T21" s="7">
        <v>361</v>
      </c>
      <c r="U21" s="9">
        <v>0</v>
      </c>
      <c r="V21" s="11" t="s">
        <v>35</v>
      </c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86</v>
      </c>
      <c r="H22" s="7" t="s">
        <v>78</v>
      </c>
      <c r="I22" s="7" t="s">
        <v>30</v>
      </c>
      <c r="J22" s="7" t="s">
        <v>38</v>
      </c>
      <c r="K22" s="7" t="s">
        <v>32</v>
      </c>
      <c r="L22" s="9">
        <v>2</v>
      </c>
      <c r="M22" s="9">
        <v>2</v>
      </c>
      <c r="N22" s="10">
        <v>43678</v>
      </c>
      <c r="O22" s="7" t="s">
        <v>94</v>
      </c>
      <c r="P22" s="7" t="s">
        <v>74</v>
      </c>
      <c r="Q22" s="7">
        <v>807</v>
      </c>
      <c r="R22" s="9">
        <v>781</v>
      </c>
      <c r="S22" s="7">
        <v>637</v>
      </c>
      <c r="T22" s="7">
        <v>144</v>
      </c>
      <c r="U22" s="9">
        <v>0</v>
      </c>
      <c r="V22" s="11" t="s">
        <v>40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86</v>
      </c>
      <c r="H23" s="7" t="s">
        <v>96</v>
      </c>
      <c r="I23" s="7" t="s">
        <v>30</v>
      </c>
      <c r="J23" s="7" t="s">
        <v>31</v>
      </c>
      <c r="K23" s="7" t="s">
        <v>32</v>
      </c>
      <c r="L23" s="9">
        <v>1</v>
      </c>
      <c r="M23" s="9">
        <v>1</v>
      </c>
      <c r="N23" s="10">
        <v>43070</v>
      </c>
      <c r="O23" s="7" t="s">
        <v>39</v>
      </c>
      <c r="P23" s="7" t="s">
        <v>50</v>
      </c>
      <c r="Q23" s="7">
        <v>356</v>
      </c>
      <c r="R23" s="9">
        <v>583</v>
      </c>
      <c r="S23" s="7">
        <v>366</v>
      </c>
      <c r="T23" s="7">
        <v>217</v>
      </c>
      <c r="U23" s="9">
        <v>0</v>
      </c>
      <c r="V23" s="11" t="s">
        <v>35</v>
      </c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86</v>
      </c>
      <c r="H24" s="7" t="s">
        <v>98</v>
      </c>
      <c r="I24" s="7" t="s">
        <v>30</v>
      </c>
      <c r="J24" s="7" t="s">
        <v>38</v>
      </c>
      <c r="K24" s="7" t="s">
        <v>32</v>
      </c>
      <c r="L24" s="9">
        <v>1</v>
      </c>
      <c r="M24" s="9">
        <v>1</v>
      </c>
      <c r="N24" s="10">
        <v>43361</v>
      </c>
      <c r="O24" s="7" t="s">
        <v>99</v>
      </c>
      <c r="P24" s="7" t="s">
        <v>34</v>
      </c>
      <c r="Q24" s="7">
        <v>393</v>
      </c>
      <c r="R24" s="9">
        <v>473</v>
      </c>
      <c r="S24" s="7">
        <v>329</v>
      </c>
      <c r="T24" s="7">
        <v>144</v>
      </c>
      <c r="U24" s="9">
        <v>0</v>
      </c>
      <c r="V24" s="11" t="s">
        <v>40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86</v>
      </c>
      <c r="H25" s="7" t="s">
        <v>101</v>
      </c>
      <c r="I25" s="7" t="s">
        <v>30</v>
      </c>
      <c r="J25" s="7" t="s">
        <v>31</v>
      </c>
      <c r="K25" s="7" t="s">
        <v>32</v>
      </c>
      <c r="L25" s="9">
        <v>1</v>
      </c>
      <c r="M25" s="9">
        <v>1</v>
      </c>
      <c r="N25" s="10">
        <v>43658</v>
      </c>
      <c r="O25" s="7" t="s">
        <v>94</v>
      </c>
      <c r="P25" s="7" t="s">
        <v>34</v>
      </c>
      <c r="Q25" s="7">
        <v>356</v>
      </c>
      <c r="R25" s="9">
        <v>583</v>
      </c>
      <c r="S25" s="7">
        <v>366</v>
      </c>
      <c r="T25" s="7">
        <v>217</v>
      </c>
      <c r="U25" s="9">
        <v>0</v>
      </c>
      <c r="V25" s="11" t="s">
        <v>35</v>
      </c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28</v>
      </c>
      <c r="H26" s="7" t="s">
        <v>103</v>
      </c>
      <c r="I26" s="7" t="s">
        <v>30</v>
      </c>
      <c r="J26" s="7" t="s">
        <v>31</v>
      </c>
      <c r="K26" s="7" t="s">
        <v>32</v>
      </c>
      <c r="L26" s="9">
        <v>2</v>
      </c>
      <c r="M26" s="9">
        <v>2</v>
      </c>
      <c r="N26" s="10">
        <v>43070</v>
      </c>
      <c r="O26" s="7" t="s">
        <v>104</v>
      </c>
      <c r="P26" s="7" t="s">
        <v>74</v>
      </c>
      <c r="Q26" s="7">
        <v>696</v>
      </c>
      <c r="R26" s="9">
        <v>1182</v>
      </c>
      <c r="S26" s="7">
        <v>748</v>
      </c>
      <c r="T26" s="7">
        <v>434</v>
      </c>
      <c r="U26" s="9">
        <v>0</v>
      </c>
      <c r="V26" s="11" t="s">
        <v>35</v>
      </c>
    </row>
    <row r="27" s="2" customFormat="1" ht="22.5" customHeight="1" spans="1:22">
      <c r="A27" s="7">
        <f>25</f>
        <v>25</v>
      </c>
      <c r="B27" s="7" t="s">
        <v>105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42</v>
      </c>
      <c r="H27" s="7" t="s">
        <v>106</v>
      </c>
      <c r="I27" s="7" t="s">
        <v>30</v>
      </c>
      <c r="J27" s="7" t="s">
        <v>31</v>
      </c>
      <c r="K27" s="7" t="s">
        <v>32</v>
      </c>
      <c r="L27" s="9">
        <v>2</v>
      </c>
      <c r="M27" s="9">
        <v>2</v>
      </c>
      <c r="N27" s="10">
        <v>43327</v>
      </c>
      <c r="O27" s="7" t="s">
        <v>59</v>
      </c>
      <c r="P27" s="7" t="s">
        <v>50</v>
      </c>
      <c r="Q27" s="7">
        <v>729</v>
      </c>
      <c r="R27" s="9">
        <v>1076</v>
      </c>
      <c r="S27" s="7">
        <v>715</v>
      </c>
      <c r="T27" s="7">
        <v>361</v>
      </c>
      <c r="U27" s="9">
        <v>0</v>
      </c>
      <c r="V27" s="11" t="s">
        <v>35</v>
      </c>
    </row>
    <row r="28" s="2" customFormat="1" ht="22.5" customHeight="1" spans="1:22">
      <c r="A28" s="7">
        <f>26</f>
        <v>26</v>
      </c>
      <c r="B28" s="7" t="s">
        <v>107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45</v>
      </c>
      <c r="H28" s="7" t="s">
        <v>108</v>
      </c>
      <c r="I28" s="7" t="s">
        <v>30</v>
      </c>
      <c r="J28" s="7" t="s">
        <v>38</v>
      </c>
      <c r="K28" s="7" t="s">
        <v>32</v>
      </c>
      <c r="L28" s="9">
        <v>1</v>
      </c>
      <c r="M28" s="9">
        <v>1</v>
      </c>
      <c r="N28" s="10">
        <v>45625</v>
      </c>
      <c r="O28" s="7" t="s">
        <v>109</v>
      </c>
      <c r="P28" s="7" t="s">
        <v>50</v>
      </c>
      <c r="Q28" s="7">
        <v>383</v>
      </c>
      <c r="R28" s="9">
        <v>483</v>
      </c>
      <c r="S28" s="7">
        <v>339</v>
      </c>
      <c r="T28" s="7">
        <v>144</v>
      </c>
      <c r="U28" s="9">
        <v>0</v>
      </c>
      <c r="V28" s="11" t="s">
        <v>40</v>
      </c>
    </row>
    <row r="29" s="2" customFormat="1" ht="22.5" customHeight="1" spans="1:22">
      <c r="A29" s="7">
        <f>27</f>
        <v>27</v>
      </c>
      <c r="B29" s="7" t="s">
        <v>110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45</v>
      </c>
      <c r="H29" s="7" t="s">
        <v>111</v>
      </c>
      <c r="I29" s="7" t="s">
        <v>30</v>
      </c>
      <c r="J29" s="7" t="s">
        <v>38</v>
      </c>
      <c r="K29" s="7" t="s">
        <v>32</v>
      </c>
      <c r="L29" s="9">
        <v>3</v>
      </c>
      <c r="M29" s="9">
        <v>3</v>
      </c>
      <c r="N29" s="10">
        <v>45625</v>
      </c>
      <c r="O29" s="7" t="s">
        <v>109</v>
      </c>
      <c r="P29" s="7" t="s">
        <v>74</v>
      </c>
      <c r="Q29" s="7">
        <v>1170</v>
      </c>
      <c r="R29" s="9">
        <v>1284</v>
      </c>
      <c r="S29" s="7">
        <v>996</v>
      </c>
      <c r="T29" s="7">
        <v>288</v>
      </c>
      <c r="U29" s="9">
        <v>0</v>
      </c>
      <c r="V29" s="11" t="s">
        <v>40</v>
      </c>
    </row>
    <row r="30" s="2" customFormat="1" ht="22.5" customHeight="1" spans="1:22">
      <c r="A30" s="7">
        <f>28</f>
        <v>28</v>
      </c>
      <c r="B30" s="7" t="s">
        <v>112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86</v>
      </c>
      <c r="H30" s="7" t="s">
        <v>113</v>
      </c>
      <c r="I30" s="7" t="s">
        <v>30</v>
      </c>
      <c r="J30" s="7" t="s">
        <v>38</v>
      </c>
      <c r="K30" s="7" t="s">
        <v>32</v>
      </c>
      <c r="L30" s="9">
        <v>3</v>
      </c>
      <c r="M30" s="9">
        <v>3</v>
      </c>
      <c r="N30" s="10">
        <v>45614</v>
      </c>
      <c r="O30" s="7" t="s">
        <v>109</v>
      </c>
      <c r="P30" s="7" t="s">
        <v>34</v>
      </c>
      <c r="Q30" s="7">
        <v>1201</v>
      </c>
      <c r="R30" s="9">
        <v>1109</v>
      </c>
      <c r="S30" s="7">
        <v>965</v>
      </c>
      <c r="T30" s="7">
        <v>144</v>
      </c>
      <c r="U30" s="9">
        <v>0</v>
      </c>
      <c r="V30" s="11" t="s">
        <v>40</v>
      </c>
    </row>
    <row r="31" s="2" customFormat="1" ht="22.5" customHeight="1" spans="1:22">
      <c r="A31" s="7">
        <f>29</f>
        <v>29</v>
      </c>
      <c r="B31" s="7" t="s">
        <v>114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86</v>
      </c>
      <c r="H31" s="7" t="s">
        <v>115</v>
      </c>
      <c r="I31" s="7" t="s">
        <v>30</v>
      </c>
      <c r="J31" s="7" t="s">
        <v>38</v>
      </c>
      <c r="K31" s="7" t="s">
        <v>32</v>
      </c>
      <c r="L31" s="9">
        <v>1</v>
      </c>
      <c r="M31" s="9">
        <v>1</v>
      </c>
      <c r="N31" s="10">
        <v>43328</v>
      </c>
      <c r="O31" s="7" t="s">
        <v>67</v>
      </c>
      <c r="P31" s="7" t="s">
        <v>74</v>
      </c>
      <c r="Q31" s="7">
        <v>383</v>
      </c>
      <c r="R31" s="9">
        <v>483</v>
      </c>
      <c r="S31" s="7">
        <v>339</v>
      </c>
      <c r="T31" s="7">
        <v>144</v>
      </c>
      <c r="U31" s="9">
        <v>0</v>
      </c>
      <c r="V31" s="11"/>
    </row>
    <row r="32" s="2" customFormat="1" ht="22.5" customHeight="1" spans="1:22">
      <c r="A32" s="7">
        <f>30</f>
        <v>30</v>
      </c>
      <c r="B32" s="7" t="s">
        <v>116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42</v>
      </c>
      <c r="H32" s="7" t="s">
        <v>43</v>
      </c>
      <c r="I32" s="7" t="s">
        <v>30</v>
      </c>
      <c r="J32" s="7" t="s">
        <v>31</v>
      </c>
      <c r="K32" s="7" t="s">
        <v>32</v>
      </c>
      <c r="L32" s="9">
        <v>1</v>
      </c>
      <c r="M32" s="9">
        <v>1</v>
      </c>
      <c r="N32" s="10">
        <v>45611</v>
      </c>
      <c r="O32" s="7" t="s">
        <v>109</v>
      </c>
      <c r="P32" s="7" t="s">
        <v>34</v>
      </c>
      <c r="Q32" s="7">
        <v>356</v>
      </c>
      <c r="R32" s="9">
        <v>505</v>
      </c>
      <c r="S32" s="7">
        <v>0</v>
      </c>
      <c r="T32" s="7">
        <v>505</v>
      </c>
      <c r="U32" s="9">
        <v>0</v>
      </c>
      <c r="V32" s="11" t="s">
        <v>35</v>
      </c>
    </row>
    <row r="33" s="2" customFormat="1" ht="22.5" customHeight="1" spans="1:22">
      <c r="A33" s="7">
        <f>31</f>
        <v>31</v>
      </c>
      <c r="B33" s="7" t="s">
        <v>117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61</v>
      </c>
      <c r="H33" s="7" t="s">
        <v>118</v>
      </c>
      <c r="I33" s="7" t="s">
        <v>30</v>
      </c>
      <c r="J33" s="7" t="s">
        <v>31</v>
      </c>
      <c r="K33" s="7" t="s">
        <v>32</v>
      </c>
      <c r="L33" s="9">
        <v>2</v>
      </c>
      <c r="M33" s="9">
        <v>2</v>
      </c>
      <c r="N33" s="10">
        <v>45539</v>
      </c>
      <c r="O33" s="7" t="s">
        <v>119</v>
      </c>
      <c r="P33" s="7" t="s">
        <v>34</v>
      </c>
      <c r="Q33" s="7">
        <v>923</v>
      </c>
      <c r="R33" s="9">
        <v>882</v>
      </c>
      <c r="S33" s="7">
        <v>521</v>
      </c>
      <c r="T33" s="7">
        <v>361</v>
      </c>
      <c r="U33" s="9">
        <v>0</v>
      </c>
      <c r="V33" s="11" t="s">
        <v>35</v>
      </c>
    </row>
    <row r="34" s="2" customFormat="1" ht="22.5" customHeight="1" spans="1:22">
      <c r="A34" s="7">
        <f>32</f>
        <v>32</v>
      </c>
      <c r="B34" s="7" t="s">
        <v>120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121</v>
      </c>
      <c r="H34" s="7" t="s">
        <v>122</v>
      </c>
      <c r="I34" s="7" t="s">
        <v>30</v>
      </c>
      <c r="J34" s="7" t="s">
        <v>31</v>
      </c>
      <c r="K34" s="7" t="s">
        <v>32</v>
      </c>
      <c r="L34" s="9">
        <v>1</v>
      </c>
      <c r="M34" s="9">
        <v>1</v>
      </c>
      <c r="N34" s="10">
        <v>43070</v>
      </c>
      <c r="O34" s="7" t="s">
        <v>39</v>
      </c>
      <c r="P34" s="7" t="s">
        <v>34</v>
      </c>
      <c r="Q34" s="7">
        <v>326</v>
      </c>
      <c r="R34" s="9">
        <v>613</v>
      </c>
      <c r="S34" s="7">
        <v>396</v>
      </c>
      <c r="T34" s="7">
        <v>217</v>
      </c>
      <c r="U34" s="9">
        <v>0</v>
      </c>
      <c r="V34" s="11" t="s">
        <v>35</v>
      </c>
    </row>
    <row r="35" s="2" customFormat="1" ht="22.5" customHeight="1" spans="1:22">
      <c r="A35" s="7">
        <f>33</f>
        <v>33</v>
      </c>
      <c r="B35" s="7" t="s">
        <v>123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86</v>
      </c>
      <c r="H35" s="7" t="s">
        <v>124</v>
      </c>
      <c r="I35" s="7" t="s">
        <v>30</v>
      </c>
      <c r="J35" s="7" t="s">
        <v>31</v>
      </c>
      <c r="K35" s="7" t="s">
        <v>32</v>
      </c>
      <c r="L35" s="9">
        <v>1</v>
      </c>
      <c r="M35" s="9">
        <v>1</v>
      </c>
      <c r="N35" s="10">
        <v>43361</v>
      </c>
      <c r="O35" s="7" t="s">
        <v>99</v>
      </c>
      <c r="P35" s="7" t="s">
        <v>50</v>
      </c>
      <c r="Q35" s="7">
        <v>380</v>
      </c>
      <c r="R35" s="9">
        <v>486</v>
      </c>
      <c r="S35" s="7">
        <v>342</v>
      </c>
      <c r="T35" s="7">
        <v>144</v>
      </c>
      <c r="U35" s="9">
        <v>0</v>
      </c>
      <c r="V35" s="11"/>
    </row>
    <row r="36" s="2" customFormat="1" ht="22.5" customHeight="1" spans="1:22">
      <c r="A36" s="7">
        <f>34</f>
        <v>34</v>
      </c>
      <c r="B36" s="7" t="s">
        <v>57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45</v>
      </c>
      <c r="H36" s="7" t="s">
        <v>125</v>
      </c>
      <c r="I36" s="7" t="s">
        <v>30</v>
      </c>
      <c r="J36" s="7" t="s">
        <v>38</v>
      </c>
      <c r="K36" s="7" t="s">
        <v>32</v>
      </c>
      <c r="L36" s="9">
        <v>2</v>
      </c>
      <c r="M36" s="9">
        <v>2</v>
      </c>
      <c r="N36" s="10">
        <v>43320</v>
      </c>
      <c r="O36" s="7" t="s">
        <v>59</v>
      </c>
      <c r="P36" s="7" t="s">
        <v>74</v>
      </c>
      <c r="Q36" s="7">
        <v>764</v>
      </c>
      <c r="R36" s="9">
        <v>824</v>
      </c>
      <c r="S36" s="7">
        <v>680</v>
      </c>
      <c r="T36" s="7">
        <v>144</v>
      </c>
      <c r="U36" s="9">
        <v>0</v>
      </c>
      <c r="V36" s="11"/>
    </row>
    <row r="37" s="2" customFormat="1" ht="22.5" customHeight="1" spans="1:22">
      <c r="A37" s="7">
        <f>35</f>
        <v>35</v>
      </c>
      <c r="B37" s="7" t="s">
        <v>126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61</v>
      </c>
      <c r="H37" s="7" t="s">
        <v>127</v>
      </c>
      <c r="I37" s="7" t="s">
        <v>30</v>
      </c>
      <c r="J37" s="7" t="s">
        <v>38</v>
      </c>
      <c r="K37" s="7" t="s">
        <v>32</v>
      </c>
      <c r="L37" s="9">
        <v>3</v>
      </c>
      <c r="M37" s="9">
        <v>3</v>
      </c>
      <c r="N37" s="10">
        <v>43333</v>
      </c>
      <c r="O37" s="7" t="s">
        <v>59</v>
      </c>
      <c r="P37" s="7" t="s">
        <v>50</v>
      </c>
      <c r="Q37" s="7">
        <v>1221</v>
      </c>
      <c r="R37" s="9">
        <v>1233</v>
      </c>
      <c r="S37" s="7">
        <v>945</v>
      </c>
      <c r="T37" s="7">
        <v>288</v>
      </c>
      <c r="U37" s="9">
        <v>0</v>
      </c>
      <c r="V37" s="11" t="s">
        <v>40</v>
      </c>
    </row>
    <row r="38" s="2" customFormat="1" ht="22.5" customHeight="1" spans="1:22">
      <c r="A38" s="7">
        <f>36</f>
        <v>36</v>
      </c>
      <c r="B38" s="7" t="s">
        <v>128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42</v>
      </c>
      <c r="H38" s="7" t="s">
        <v>129</v>
      </c>
      <c r="I38" s="7" t="s">
        <v>30</v>
      </c>
      <c r="J38" s="7" t="s">
        <v>38</v>
      </c>
      <c r="K38" s="7" t="s">
        <v>32</v>
      </c>
      <c r="L38" s="9">
        <v>2</v>
      </c>
      <c r="M38" s="9">
        <v>2</v>
      </c>
      <c r="N38" s="10">
        <v>44139</v>
      </c>
      <c r="O38" s="7" t="s">
        <v>130</v>
      </c>
      <c r="P38" s="7" t="s">
        <v>34</v>
      </c>
      <c r="Q38" s="7">
        <v>766</v>
      </c>
      <c r="R38" s="9">
        <v>822</v>
      </c>
      <c r="S38" s="7">
        <v>678</v>
      </c>
      <c r="T38" s="7">
        <v>144</v>
      </c>
      <c r="U38" s="9">
        <v>0</v>
      </c>
      <c r="V38" s="11"/>
    </row>
    <row r="39" s="2" customFormat="1" ht="22.5" customHeight="1" spans="1:22">
      <c r="A39" s="7">
        <f>37</f>
        <v>37</v>
      </c>
      <c r="B39" s="7" t="s">
        <v>131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61</v>
      </c>
      <c r="H39" s="7" t="s">
        <v>132</v>
      </c>
      <c r="I39" s="7" t="s">
        <v>30</v>
      </c>
      <c r="J39" s="7" t="s">
        <v>38</v>
      </c>
      <c r="K39" s="7" t="s">
        <v>32</v>
      </c>
      <c r="L39" s="9">
        <v>4</v>
      </c>
      <c r="M39" s="9">
        <v>4</v>
      </c>
      <c r="N39" s="10">
        <v>43362</v>
      </c>
      <c r="O39" s="7" t="s">
        <v>67</v>
      </c>
      <c r="P39" s="7" t="s">
        <v>34</v>
      </c>
      <c r="Q39" s="7">
        <v>1639</v>
      </c>
      <c r="R39" s="9">
        <v>1537</v>
      </c>
      <c r="S39" s="7">
        <v>1249</v>
      </c>
      <c r="T39" s="7">
        <v>288</v>
      </c>
      <c r="U39" s="9">
        <v>0</v>
      </c>
      <c r="V39" s="11" t="s">
        <v>40</v>
      </c>
    </row>
    <row r="40" s="2" customFormat="1" ht="22.5" customHeight="1" spans="1:22">
      <c r="A40" s="7">
        <f>38</f>
        <v>38</v>
      </c>
      <c r="B40" s="7" t="s">
        <v>133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45</v>
      </c>
      <c r="H40" s="7" t="s">
        <v>134</v>
      </c>
      <c r="I40" s="7" t="s">
        <v>30</v>
      </c>
      <c r="J40" s="7" t="s">
        <v>38</v>
      </c>
      <c r="K40" s="7" t="s">
        <v>32</v>
      </c>
      <c r="L40" s="9">
        <v>2</v>
      </c>
      <c r="M40" s="9">
        <v>2</v>
      </c>
      <c r="N40" s="10">
        <v>45524</v>
      </c>
      <c r="O40" s="7" t="s">
        <v>109</v>
      </c>
      <c r="P40" s="7" t="s">
        <v>34</v>
      </c>
      <c r="Q40" s="7">
        <v>807</v>
      </c>
      <c r="R40" s="9">
        <v>781</v>
      </c>
      <c r="S40" s="7">
        <v>637</v>
      </c>
      <c r="T40" s="7">
        <v>144</v>
      </c>
      <c r="U40" s="9">
        <v>0</v>
      </c>
      <c r="V40" s="11" t="s">
        <v>40</v>
      </c>
    </row>
    <row r="41" s="2" customFormat="1" ht="22.5" customHeight="1" spans="1:22">
      <c r="A41" s="7">
        <f>39</f>
        <v>39</v>
      </c>
      <c r="B41" s="7" t="s">
        <v>135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121</v>
      </c>
      <c r="H41" s="7" t="s">
        <v>136</v>
      </c>
      <c r="I41" s="7" t="s">
        <v>30</v>
      </c>
      <c r="J41" s="7" t="s">
        <v>38</v>
      </c>
      <c r="K41" s="7" t="s">
        <v>32</v>
      </c>
      <c r="L41" s="9">
        <v>2</v>
      </c>
      <c r="M41" s="9">
        <v>2</v>
      </c>
      <c r="N41" s="10">
        <v>45511</v>
      </c>
      <c r="O41" s="7" t="s">
        <v>119</v>
      </c>
      <c r="P41" s="7" t="s">
        <v>64</v>
      </c>
      <c r="Q41" s="7">
        <v>787</v>
      </c>
      <c r="R41" s="9">
        <v>801</v>
      </c>
      <c r="S41" s="7">
        <v>657</v>
      </c>
      <c r="T41" s="7">
        <v>144</v>
      </c>
      <c r="U41" s="9">
        <v>0</v>
      </c>
      <c r="V41" s="11" t="s">
        <v>40</v>
      </c>
    </row>
    <row r="42" s="2" customFormat="1" ht="22.5" customHeight="1" spans="1:22">
      <c r="A42" s="7">
        <f>40</f>
        <v>40</v>
      </c>
      <c r="B42" s="7" t="s">
        <v>137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61</v>
      </c>
      <c r="H42" s="7" t="s">
        <v>138</v>
      </c>
      <c r="I42" s="7" t="s">
        <v>30</v>
      </c>
      <c r="J42" s="7" t="s">
        <v>31</v>
      </c>
      <c r="K42" s="7" t="s">
        <v>32</v>
      </c>
      <c r="L42" s="9">
        <v>2</v>
      </c>
      <c r="M42" s="9">
        <v>2</v>
      </c>
      <c r="N42" s="10">
        <v>43070</v>
      </c>
      <c r="O42" s="7" t="s">
        <v>39</v>
      </c>
      <c r="P42" s="7" t="s">
        <v>64</v>
      </c>
      <c r="Q42" s="7">
        <v>623</v>
      </c>
      <c r="R42" s="9">
        <v>1182</v>
      </c>
      <c r="S42" s="7">
        <v>821</v>
      </c>
      <c r="T42" s="7">
        <v>361</v>
      </c>
      <c r="U42" s="9">
        <v>0</v>
      </c>
      <c r="V42" s="11"/>
    </row>
    <row r="43" s="2" customFormat="1" ht="22.5" customHeight="1" spans="1:22">
      <c r="A43" s="7">
        <f>41</f>
        <v>41</v>
      </c>
      <c r="B43" s="7" t="s">
        <v>139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61</v>
      </c>
      <c r="H43" s="7" t="s">
        <v>140</v>
      </c>
      <c r="I43" s="7" t="s">
        <v>30</v>
      </c>
      <c r="J43" s="7" t="s">
        <v>31</v>
      </c>
      <c r="K43" s="7" t="s">
        <v>32</v>
      </c>
      <c r="L43" s="9">
        <v>2</v>
      </c>
      <c r="M43" s="9">
        <v>2</v>
      </c>
      <c r="N43" s="10">
        <v>43070</v>
      </c>
      <c r="O43" s="7" t="s">
        <v>39</v>
      </c>
      <c r="P43" s="7" t="s">
        <v>34</v>
      </c>
      <c r="Q43" s="7">
        <v>727</v>
      </c>
      <c r="R43" s="9">
        <v>934</v>
      </c>
      <c r="S43" s="7">
        <v>717</v>
      </c>
      <c r="T43" s="7">
        <v>217</v>
      </c>
      <c r="U43" s="9">
        <v>0</v>
      </c>
      <c r="V43" s="11" t="s">
        <v>35</v>
      </c>
    </row>
    <row r="44" s="2" customFormat="1" ht="22.5" customHeight="1" spans="1:22">
      <c r="A44" s="7">
        <f>42</f>
        <v>42</v>
      </c>
      <c r="B44" s="7" t="s">
        <v>141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61</v>
      </c>
      <c r="H44" s="7" t="s">
        <v>142</v>
      </c>
      <c r="I44" s="7" t="s">
        <v>30</v>
      </c>
      <c r="J44" s="7" t="s">
        <v>38</v>
      </c>
      <c r="K44" s="7" t="s">
        <v>32</v>
      </c>
      <c r="L44" s="9">
        <v>1</v>
      </c>
      <c r="M44" s="9">
        <v>1</v>
      </c>
      <c r="N44" s="10">
        <v>43070</v>
      </c>
      <c r="O44" s="7" t="s">
        <v>39</v>
      </c>
      <c r="P44" s="7" t="s">
        <v>64</v>
      </c>
      <c r="Q44" s="7">
        <v>390</v>
      </c>
      <c r="R44" s="9">
        <v>476</v>
      </c>
      <c r="S44" s="7">
        <v>332</v>
      </c>
      <c r="T44" s="7">
        <v>144</v>
      </c>
      <c r="U44" s="9">
        <v>0</v>
      </c>
      <c r="V44" s="11" t="s">
        <v>40</v>
      </c>
    </row>
    <row r="45" s="2" customFormat="1" ht="22.5" customHeight="1" spans="1:22">
      <c r="A45" s="7">
        <f>43</f>
        <v>43</v>
      </c>
      <c r="B45" s="7" t="s">
        <v>143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61</v>
      </c>
      <c r="H45" s="7" t="s">
        <v>144</v>
      </c>
      <c r="I45" s="7" t="s">
        <v>30</v>
      </c>
      <c r="J45" s="7" t="s">
        <v>31</v>
      </c>
      <c r="K45" s="7" t="s">
        <v>32</v>
      </c>
      <c r="L45" s="9">
        <v>1</v>
      </c>
      <c r="M45" s="9">
        <v>1</v>
      </c>
      <c r="N45" s="10">
        <v>43322</v>
      </c>
      <c r="O45" s="7" t="s">
        <v>59</v>
      </c>
      <c r="P45" s="7" t="s">
        <v>34</v>
      </c>
      <c r="Q45" s="7">
        <v>346</v>
      </c>
      <c r="R45" s="9">
        <v>593</v>
      </c>
      <c r="S45" s="7">
        <v>376</v>
      </c>
      <c r="T45" s="7">
        <v>217</v>
      </c>
      <c r="U45" s="9">
        <v>0</v>
      </c>
      <c r="V45" s="11" t="s">
        <v>35</v>
      </c>
    </row>
    <row r="46" s="2" customFormat="1" ht="22.5" customHeight="1" spans="1:22">
      <c r="A46" s="7">
        <f>44</f>
        <v>44</v>
      </c>
      <c r="B46" s="7" t="s">
        <v>145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28</v>
      </c>
      <c r="H46" s="7" t="s">
        <v>146</v>
      </c>
      <c r="I46" s="7" t="s">
        <v>30</v>
      </c>
      <c r="J46" s="7" t="s">
        <v>38</v>
      </c>
      <c r="K46" s="7" t="s">
        <v>32</v>
      </c>
      <c r="L46" s="9">
        <v>1</v>
      </c>
      <c r="M46" s="9">
        <v>1</v>
      </c>
      <c r="N46" s="10">
        <v>45499</v>
      </c>
      <c r="O46" s="7" t="s">
        <v>119</v>
      </c>
      <c r="P46" s="7" t="s">
        <v>64</v>
      </c>
      <c r="Q46" s="7">
        <v>349</v>
      </c>
      <c r="R46" s="9">
        <v>517</v>
      </c>
      <c r="S46" s="7">
        <v>373</v>
      </c>
      <c r="T46" s="7">
        <v>144</v>
      </c>
      <c r="U46" s="9">
        <v>0</v>
      </c>
      <c r="V46" s="11" t="s">
        <v>40</v>
      </c>
    </row>
    <row r="47" s="2" customFormat="1" ht="22.5" customHeight="1" spans="1:22">
      <c r="A47" s="7">
        <f>45</f>
        <v>45</v>
      </c>
      <c r="B47" s="7" t="s">
        <v>147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28</v>
      </c>
      <c r="H47" s="7" t="s">
        <v>148</v>
      </c>
      <c r="I47" s="7" t="s">
        <v>30</v>
      </c>
      <c r="J47" s="7" t="s">
        <v>31</v>
      </c>
      <c r="K47" s="7" t="s">
        <v>32</v>
      </c>
      <c r="L47" s="9">
        <v>2</v>
      </c>
      <c r="M47" s="9">
        <v>2</v>
      </c>
      <c r="N47" s="10">
        <v>44287</v>
      </c>
      <c r="O47" s="7" t="s">
        <v>149</v>
      </c>
      <c r="P47" s="7" t="s">
        <v>50</v>
      </c>
      <c r="Q47" s="7">
        <v>759</v>
      </c>
      <c r="R47" s="9">
        <v>902</v>
      </c>
      <c r="S47" s="7">
        <v>685</v>
      </c>
      <c r="T47" s="7">
        <v>217</v>
      </c>
      <c r="U47" s="9">
        <v>0</v>
      </c>
      <c r="V47" s="11" t="s">
        <v>35</v>
      </c>
    </row>
    <row r="48" s="2" customFormat="1" ht="22.5" customHeight="1" spans="1:22">
      <c r="A48" s="7">
        <f>46</f>
        <v>46</v>
      </c>
      <c r="B48" s="7" t="s">
        <v>150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71</v>
      </c>
      <c r="H48" s="7" t="s">
        <v>151</v>
      </c>
      <c r="I48" s="7" t="s">
        <v>30</v>
      </c>
      <c r="J48" s="7" t="s">
        <v>31</v>
      </c>
      <c r="K48" s="7" t="s">
        <v>32</v>
      </c>
      <c r="L48" s="9">
        <v>1</v>
      </c>
      <c r="M48" s="9">
        <v>1</v>
      </c>
      <c r="N48" s="10">
        <v>43523</v>
      </c>
      <c r="O48" s="7" t="s">
        <v>81</v>
      </c>
      <c r="P48" s="7" t="s">
        <v>34</v>
      </c>
      <c r="Q48" s="7">
        <v>414</v>
      </c>
      <c r="R48" s="9">
        <v>525</v>
      </c>
      <c r="S48" s="7">
        <v>308</v>
      </c>
      <c r="T48" s="7">
        <v>217</v>
      </c>
      <c r="U48" s="9">
        <v>0</v>
      </c>
      <c r="V48" s="11" t="s">
        <v>35</v>
      </c>
    </row>
    <row r="49" s="2" customFormat="1" ht="22.5" customHeight="1" spans="1:22">
      <c r="A49" s="7">
        <f>47</f>
        <v>47</v>
      </c>
      <c r="B49" s="7" t="s">
        <v>152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28</v>
      </c>
      <c r="H49" s="7" t="s">
        <v>153</v>
      </c>
      <c r="I49" s="7" t="s">
        <v>30</v>
      </c>
      <c r="J49" s="7" t="s">
        <v>38</v>
      </c>
      <c r="K49" s="7" t="s">
        <v>32</v>
      </c>
      <c r="L49" s="9">
        <v>1</v>
      </c>
      <c r="M49" s="9">
        <v>1</v>
      </c>
      <c r="N49" s="10">
        <v>43320</v>
      </c>
      <c r="O49" s="7" t="s">
        <v>59</v>
      </c>
      <c r="P49" s="7" t="s">
        <v>74</v>
      </c>
      <c r="Q49" s="7">
        <v>383</v>
      </c>
      <c r="R49" s="9">
        <v>483</v>
      </c>
      <c r="S49" s="7">
        <v>339</v>
      </c>
      <c r="T49" s="7">
        <v>144</v>
      </c>
      <c r="U49" s="9">
        <v>0</v>
      </c>
      <c r="V49" s="11" t="s">
        <v>40</v>
      </c>
    </row>
    <row r="50" s="2" customFormat="1" ht="22.5" customHeight="1" spans="1:22">
      <c r="A50" s="7">
        <f>48</f>
        <v>48</v>
      </c>
      <c r="B50" s="7" t="s">
        <v>154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86</v>
      </c>
      <c r="H50" s="7" t="s">
        <v>155</v>
      </c>
      <c r="I50" s="7" t="s">
        <v>30</v>
      </c>
      <c r="J50" s="7" t="s">
        <v>31</v>
      </c>
      <c r="K50" s="7" t="s">
        <v>32</v>
      </c>
      <c r="L50" s="9">
        <v>1</v>
      </c>
      <c r="M50" s="9">
        <v>1</v>
      </c>
      <c r="N50" s="10">
        <v>43361</v>
      </c>
      <c r="O50" s="7" t="s">
        <v>67</v>
      </c>
      <c r="P50" s="7" t="s">
        <v>34</v>
      </c>
      <c r="Q50" s="7">
        <v>363</v>
      </c>
      <c r="R50" s="9">
        <v>576</v>
      </c>
      <c r="S50" s="7">
        <v>359</v>
      </c>
      <c r="T50" s="7">
        <v>217</v>
      </c>
      <c r="U50" s="9">
        <v>0</v>
      </c>
      <c r="V50" s="11" t="s">
        <v>35</v>
      </c>
    </row>
    <row r="51" s="2" customFormat="1" ht="22.5" customHeight="1" spans="1:22">
      <c r="A51" s="7">
        <f>49</f>
        <v>49</v>
      </c>
      <c r="B51" s="7" t="s">
        <v>156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86</v>
      </c>
      <c r="H51" s="7" t="s">
        <v>157</v>
      </c>
      <c r="I51" s="7" t="s">
        <v>30</v>
      </c>
      <c r="J51" s="7" t="s">
        <v>31</v>
      </c>
      <c r="K51" s="7" t="s">
        <v>32</v>
      </c>
      <c r="L51" s="9">
        <v>1</v>
      </c>
      <c r="M51" s="9">
        <v>1</v>
      </c>
      <c r="N51" s="10">
        <v>43070</v>
      </c>
      <c r="O51" s="7" t="s">
        <v>39</v>
      </c>
      <c r="P51" s="7" t="s">
        <v>50</v>
      </c>
      <c r="Q51" s="7">
        <v>365</v>
      </c>
      <c r="R51" s="9">
        <v>574</v>
      </c>
      <c r="S51" s="7">
        <v>357</v>
      </c>
      <c r="T51" s="7">
        <v>217</v>
      </c>
      <c r="U51" s="9">
        <v>0</v>
      </c>
      <c r="V51" s="11" t="s">
        <v>35</v>
      </c>
    </row>
    <row r="52" s="2" customFormat="1" ht="22.5" customHeight="1" spans="1:22">
      <c r="A52" s="7">
        <f>50</f>
        <v>50</v>
      </c>
      <c r="B52" s="7" t="s">
        <v>158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121</v>
      </c>
      <c r="H52" s="7" t="s">
        <v>159</v>
      </c>
      <c r="I52" s="7" t="s">
        <v>30</v>
      </c>
      <c r="J52" s="7" t="s">
        <v>38</v>
      </c>
      <c r="K52" s="7" t="s">
        <v>32</v>
      </c>
      <c r="L52" s="9">
        <v>2</v>
      </c>
      <c r="M52" s="9">
        <v>2</v>
      </c>
      <c r="N52" s="10">
        <v>43327</v>
      </c>
      <c r="O52" s="7" t="s">
        <v>67</v>
      </c>
      <c r="P52" s="7" t="s">
        <v>34</v>
      </c>
      <c r="Q52" s="7">
        <v>818</v>
      </c>
      <c r="R52" s="9">
        <v>626</v>
      </c>
      <c r="S52" s="7">
        <v>626</v>
      </c>
      <c r="T52" s="7">
        <v>0</v>
      </c>
      <c r="U52" s="9">
        <v>0</v>
      </c>
      <c r="V52" s="11" t="s">
        <v>82</v>
      </c>
    </row>
    <row r="53" s="2" customFormat="1" ht="22.5" customHeight="1" spans="1:22">
      <c r="A53" s="7">
        <f>51</f>
        <v>51</v>
      </c>
      <c r="B53" s="7" t="s">
        <v>160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121</v>
      </c>
      <c r="H53" s="7" t="s">
        <v>161</v>
      </c>
      <c r="I53" s="7" t="s">
        <v>30</v>
      </c>
      <c r="J53" s="7" t="s">
        <v>31</v>
      </c>
      <c r="K53" s="7" t="s">
        <v>32</v>
      </c>
      <c r="L53" s="9">
        <v>2</v>
      </c>
      <c r="M53" s="9">
        <v>2</v>
      </c>
      <c r="N53" s="10">
        <v>43325</v>
      </c>
      <c r="O53" s="7" t="s">
        <v>59</v>
      </c>
      <c r="P53" s="7" t="s">
        <v>34</v>
      </c>
      <c r="Q53" s="7">
        <v>766</v>
      </c>
      <c r="R53" s="9">
        <v>895</v>
      </c>
      <c r="S53" s="7">
        <v>678</v>
      </c>
      <c r="T53" s="7">
        <v>217</v>
      </c>
      <c r="U53" s="9">
        <v>0</v>
      </c>
      <c r="V53" s="11" t="s">
        <v>35</v>
      </c>
    </row>
    <row r="54" s="2" customFormat="1" ht="22.5" customHeight="1" spans="1:22">
      <c r="A54" s="7">
        <f>52</f>
        <v>52</v>
      </c>
      <c r="B54" s="7" t="s">
        <v>162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121</v>
      </c>
      <c r="H54" s="7" t="s">
        <v>163</v>
      </c>
      <c r="I54" s="7" t="s">
        <v>30</v>
      </c>
      <c r="J54" s="7" t="s">
        <v>53</v>
      </c>
      <c r="K54" s="7" t="s">
        <v>32</v>
      </c>
      <c r="L54" s="9">
        <v>1</v>
      </c>
      <c r="M54" s="9">
        <v>1</v>
      </c>
      <c r="N54" s="10">
        <v>43447</v>
      </c>
      <c r="O54" s="7" t="s">
        <v>164</v>
      </c>
      <c r="P54" s="7" t="s">
        <v>34</v>
      </c>
      <c r="Q54" s="7">
        <v>411</v>
      </c>
      <c r="R54" s="9">
        <v>311</v>
      </c>
      <c r="S54" s="7">
        <v>311</v>
      </c>
      <c r="T54" s="7">
        <v>0</v>
      </c>
      <c r="U54" s="9">
        <v>0</v>
      </c>
      <c r="V54" s="11" t="s">
        <v>82</v>
      </c>
    </row>
    <row r="55" s="2" customFormat="1" ht="22.5" customHeight="1" spans="1:22">
      <c r="A55" s="7">
        <f>53</f>
        <v>53</v>
      </c>
      <c r="B55" s="7" t="s">
        <v>165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28</v>
      </c>
      <c r="H55" s="7" t="s">
        <v>151</v>
      </c>
      <c r="I55" s="7" t="s">
        <v>30</v>
      </c>
      <c r="J55" s="7" t="s">
        <v>31</v>
      </c>
      <c r="K55" s="7" t="s">
        <v>32</v>
      </c>
      <c r="L55" s="9">
        <v>1</v>
      </c>
      <c r="M55" s="9">
        <v>1</v>
      </c>
      <c r="N55" s="10">
        <v>43070</v>
      </c>
      <c r="O55" s="7" t="s">
        <v>39</v>
      </c>
      <c r="P55" s="7" t="s">
        <v>50</v>
      </c>
      <c r="Q55" s="7">
        <v>350</v>
      </c>
      <c r="R55" s="9">
        <v>589</v>
      </c>
      <c r="S55" s="7">
        <v>372</v>
      </c>
      <c r="T55" s="7">
        <v>217</v>
      </c>
      <c r="U55" s="9">
        <v>0</v>
      </c>
      <c r="V55" s="11" t="s">
        <v>35</v>
      </c>
    </row>
    <row r="56" s="2" customFormat="1" ht="22.5" customHeight="1" spans="1:22">
      <c r="A56" s="7">
        <f>54</f>
        <v>54</v>
      </c>
      <c r="B56" s="7" t="s">
        <v>166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45</v>
      </c>
      <c r="H56" s="7" t="s">
        <v>167</v>
      </c>
      <c r="I56" s="7" t="s">
        <v>30</v>
      </c>
      <c r="J56" s="7" t="s">
        <v>38</v>
      </c>
      <c r="K56" s="7" t="s">
        <v>32</v>
      </c>
      <c r="L56" s="9">
        <v>2</v>
      </c>
      <c r="M56" s="9">
        <v>2</v>
      </c>
      <c r="N56" s="10">
        <v>44630</v>
      </c>
      <c r="O56" s="7" t="s">
        <v>168</v>
      </c>
      <c r="P56" s="7" t="s">
        <v>34</v>
      </c>
      <c r="Q56" s="7">
        <v>787</v>
      </c>
      <c r="R56" s="9">
        <v>801</v>
      </c>
      <c r="S56" s="7">
        <v>657</v>
      </c>
      <c r="T56" s="7">
        <v>144</v>
      </c>
      <c r="U56" s="9">
        <v>0</v>
      </c>
      <c r="V56" s="11" t="s">
        <v>40</v>
      </c>
    </row>
    <row r="57" s="2" customFormat="1" ht="22.5" customHeight="1" spans="1:22">
      <c r="A57" s="7">
        <f>55</f>
        <v>55</v>
      </c>
      <c r="B57" s="7" t="s">
        <v>169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61</v>
      </c>
      <c r="H57" s="7" t="s">
        <v>138</v>
      </c>
      <c r="I57" s="7" t="s">
        <v>30</v>
      </c>
      <c r="J57" s="7" t="s">
        <v>31</v>
      </c>
      <c r="K57" s="7" t="s">
        <v>32</v>
      </c>
      <c r="L57" s="9">
        <v>4</v>
      </c>
      <c r="M57" s="9">
        <v>4</v>
      </c>
      <c r="N57" s="10">
        <v>43322</v>
      </c>
      <c r="O57" s="7" t="s">
        <v>59</v>
      </c>
      <c r="P57" s="7" t="s">
        <v>50</v>
      </c>
      <c r="Q57" s="7">
        <v>1550</v>
      </c>
      <c r="R57" s="9">
        <v>1770</v>
      </c>
      <c r="S57" s="7">
        <v>1338</v>
      </c>
      <c r="T57" s="7">
        <v>432</v>
      </c>
      <c r="U57" s="9">
        <v>0</v>
      </c>
      <c r="V57" s="11" t="s">
        <v>40</v>
      </c>
    </row>
    <row r="58" s="2" customFormat="1" ht="22.5" customHeight="1" spans="1:22">
      <c r="A58" s="7">
        <f>56</f>
        <v>56</v>
      </c>
      <c r="B58" s="7" t="s">
        <v>170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71</v>
      </c>
      <c r="H58" s="7" t="s">
        <v>171</v>
      </c>
      <c r="I58" s="7" t="s">
        <v>30</v>
      </c>
      <c r="J58" s="7" t="s">
        <v>31</v>
      </c>
      <c r="K58" s="7" t="s">
        <v>32</v>
      </c>
      <c r="L58" s="9">
        <v>4</v>
      </c>
      <c r="M58" s="9">
        <v>4</v>
      </c>
      <c r="N58" s="10">
        <v>45239</v>
      </c>
      <c r="O58" s="7" t="s">
        <v>172</v>
      </c>
      <c r="P58" s="7" t="s">
        <v>50</v>
      </c>
      <c r="Q58" s="7">
        <v>1489</v>
      </c>
      <c r="R58" s="9">
        <v>1977</v>
      </c>
      <c r="S58" s="7">
        <v>1399</v>
      </c>
      <c r="T58" s="7">
        <v>578</v>
      </c>
      <c r="U58" s="9">
        <v>0</v>
      </c>
      <c r="V58" s="11" t="s">
        <v>35</v>
      </c>
    </row>
    <row r="59" s="2" customFormat="1" ht="22.5" customHeight="1" spans="1:22">
      <c r="A59" s="7">
        <f>57</f>
        <v>57</v>
      </c>
      <c r="B59" s="7" t="s">
        <v>173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174</v>
      </c>
      <c r="I59" s="7" t="s">
        <v>30</v>
      </c>
      <c r="J59" s="7" t="s">
        <v>31</v>
      </c>
      <c r="K59" s="7" t="s">
        <v>32</v>
      </c>
      <c r="L59" s="9">
        <v>1</v>
      </c>
      <c r="M59" s="9">
        <v>1</v>
      </c>
      <c r="N59" s="10">
        <v>44903</v>
      </c>
      <c r="O59" s="7" t="s">
        <v>175</v>
      </c>
      <c r="P59" s="7" t="s">
        <v>50</v>
      </c>
      <c r="Q59" s="7">
        <v>340</v>
      </c>
      <c r="R59" s="9">
        <v>599</v>
      </c>
      <c r="S59" s="7">
        <v>382</v>
      </c>
      <c r="T59" s="7">
        <v>217</v>
      </c>
      <c r="U59" s="9">
        <v>0</v>
      </c>
      <c r="V59" s="11" t="s">
        <v>35</v>
      </c>
    </row>
    <row r="60" s="2" customFormat="1" ht="22.5" customHeight="1" spans="1:22">
      <c r="A60" s="7">
        <f>58</f>
        <v>58</v>
      </c>
      <c r="B60" s="7" t="s">
        <v>176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45</v>
      </c>
      <c r="H60" s="7" t="s">
        <v>177</v>
      </c>
      <c r="I60" s="7" t="s">
        <v>30</v>
      </c>
      <c r="J60" s="7" t="s">
        <v>31</v>
      </c>
      <c r="K60" s="7" t="s">
        <v>32</v>
      </c>
      <c r="L60" s="9">
        <v>3</v>
      </c>
      <c r="M60" s="9">
        <v>3</v>
      </c>
      <c r="N60" s="10">
        <v>45226</v>
      </c>
      <c r="O60" s="7" t="s">
        <v>172</v>
      </c>
      <c r="P60" s="7" t="s">
        <v>34</v>
      </c>
      <c r="Q60" s="7">
        <v>1133</v>
      </c>
      <c r="R60" s="9">
        <v>1394</v>
      </c>
      <c r="S60" s="7">
        <v>1033</v>
      </c>
      <c r="T60" s="7">
        <v>361</v>
      </c>
      <c r="U60" s="9">
        <v>0</v>
      </c>
      <c r="V60" s="11" t="s">
        <v>35</v>
      </c>
    </row>
    <row r="61" s="2" customFormat="1" ht="22.5" customHeight="1" spans="1:22">
      <c r="A61" s="7">
        <f>59</f>
        <v>59</v>
      </c>
      <c r="B61" s="7" t="s">
        <v>178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86</v>
      </c>
      <c r="H61" s="7" t="s">
        <v>179</v>
      </c>
      <c r="I61" s="7" t="s">
        <v>30</v>
      </c>
      <c r="J61" s="7" t="s">
        <v>38</v>
      </c>
      <c r="K61" s="7" t="s">
        <v>32</v>
      </c>
      <c r="L61" s="9">
        <v>2</v>
      </c>
      <c r="M61" s="9">
        <v>2</v>
      </c>
      <c r="N61" s="10">
        <v>45244</v>
      </c>
      <c r="O61" s="7" t="s">
        <v>172</v>
      </c>
      <c r="P61" s="7" t="s">
        <v>50</v>
      </c>
      <c r="Q61" s="7">
        <v>787</v>
      </c>
      <c r="R61" s="9">
        <v>801</v>
      </c>
      <c r="S61" s="7">
        <v>657</v>
      </c>
      <c r="T61" s="7">
        <v>144</v>
      </c>
      <c r="U61" s="9">
        <v>0</v>
      </c>
      <c r="V61" s="11" t="s">
        <v>40</v>
      </c>
    </row>
    <row r="62" s="2" customFormat="1" ht="22.5" customHeight="1" spans="1:22">
      <c r="A62" s="7">
        <f>60</f>
        <v>60</v>
      </c>
      <c r="B62" s="7" t="s">
        <v>180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86</v>
      </c>
      <c r="H62" s="7" t="s">
        <v>181</v>
      </c>
      <c r="I62" s="7" t="s">
        <v>30</v>
      </c>
      <c r="J62" s="7" t="s">
        <v>31</v>
      </c>
      <c r="K62" s="7" t="s">
        <v>32</v>
      </c>
      <c r="L62" s="9">
        <v>5</v>
      </c>
      <c r="M62" s="9">
        <v>5</v>
      </c>
      <c r="N62" s="10">
        <v>45244</v>
      </c>
      <c r="O62" s="7" t="s">
        <v>172</v>
      </c>
      <c r="P62" s="7" t="s">
        <v>64</v>
      </c>
      <c r="Q62" s="7">
        <v>1846</v>
      </c>
      <c r="R62" s="9">
        <v>2415</v>
      </c>
      <c r="S62" s="7">
        <v>1764</v>
      </c>
      <c r="T62" s="7">
        <v>651</v>
      </c>
      <c r="U62" s="9">
        <v>0</v>
      </c>
      <c r="V62" s="11" t="s">
        <v>35</v>
      </c>
    </row>
    <row r="63" s="2" customFormat="1" ht="22.5" customHeight="1" spans="1:22">
      <c r="A63" s="7">
        <f>61</f>
        <v>61</v>
      </c>
      <c r="B63" s="7" t="s">
        <v>182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61</v>
      </c>
      <c r="H63" s="7" t="s">
        <v>183</v>
      </c>
      <c r="I63" s="7" t="s">
        <v>30</v>
      </c>
      <c r="J63" s="7" t="s">
        <v>31</v>
      </c>
      <c r="K63" s="7" t="s">
        <v>32</v>
      </c>
      <c r="L63" s="9">
        <v>1</v>
      </c>
      <c r="M63" s="9">
        <v>1</v>
      </c>
      <c r="N63" s="10">
        <v>45244</v>
      </c>
      <c r="O63" s="7" t="s">
        <v>172</v>
      </c>
      <c r="P63" s="7" t="s">
        <v>34</v>
      </c>
      <c r="Q63" s="7">
        <v>346</v>
      </c>
      <c r="R63" s="9">
        <v>593</v>
      </c>
      <c r="S63" s="7">
        <v>376</v>
      </c>
      <c r="T63" s="7">
        <v>217</v>
      </c>
      <c r="U63" s="9">
        <v>0</v>
      </c>
      <c r="V63" s="11" t="s">
        <v>35</v>
      </c>
    </row>
    <row r="64" s="2" customFormat="1" ht="22.5" customHeight="1" spans="1:22">
      <c r="A64" s="7">
        <f>62</f>
        <v>62</v>
      </c>
      <c r="B64" s="7" t="s">
        <v>184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61</v>
      </c>
      <c r="H64" s="7" t="s">
        <v>138</v>
      </c>
      <c r="I64" s="7" t="s">
        <v>30</v>
      </c>
      <c r="J64" s="7" t="s">
        <v>31</v>
      </c>
      <c r="K64" s="7" t="s">
        <v>32</v>
      </c>
      <c r="L64" s="9">
        <v>1</v>
      </c>
      <c r="M64" s="9">
        <v>1</v>
      </c>
      <c r="N64" s="10">
        <v>45244</v>
      </c>
      <c r="O64" s="7" t="s">
        <v>172</v>
      </c>
      <c r="P64" s="7" t="s">
        <v>34</v>
      </c>
      <c r="Q64" s="7">
        <v>346</v>
      </c>
      <c r="R64" s="9">
        <v>593</v>
      </c>
      <c r="S64" s="7">
        <v>376</v>
      </c>
      <c r="T64" s="7">
        <v>217</v>
      </c>
      <c r="U64" s="9">
        <v>0</v>
      </c>
      <c r="V64" s="11" t="s">
        <v>35</v>
      </c>
    </row>
    <row r="65" s="2" customFormat="1" ht="22.5" customHeight="1" spans="1:22">
      <c r="A65" s="7">
        <f>63</f>
        <v>63</v>
      </c>
      <c r="B65" s="7" t="s">
        <v>185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45</v>
      </c>
      <c r="H65" s="7" t="s">
        <v>186</v>
      </c>
      <c r="I65" s="7" t="s">
        <v>30</v>
      </c>
      <c r="J65" s="7" t="s">
        <v>38</v>
      </c>
      <c r="K65" s="7" t="s">
        <v>32</v>
      </c>
      <c r="L65" s="9">
        <v>1</v>
      </c>
      <c r="M65" s="9">
        <v>1</v>
      </c>
      <c r="N65" s="10">
        <v>45240</v>
      </c>
      <c r="O65" s="7" t="s">
        <v>172</v>
      </c>
      <c r="P65" s="7" t="s">
        <v>50</v>
      </c>
      <c r="Q65" s="7">
        <v>383</v>
      </c>
      <c r="R65" s="9">
        <v>505</v>
      </c>
      <c r="S65" s="7">
        <v>0</v>
      </c>
      <c r="T65" s="7">
        <v>505</v>
      </c>
      <c r="U65" s="9">
        <v>0</v>
      </c>
      <c r="V65" s="11" t="s">
        <v>40</v>
      </c>
    </row>
    <row r="66" s="2" customFormat="1" ht="22.5" customHeight="1" spans="1:22">
      <c r="A66" s="7">
        <f>64</f>
        <v>64</v>
      </c>
      <c r="B66" s="7" t="s">
        <v>187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45</v>
      </c>
      <c r="H66" s="7" t="s">
        <v>179</v>
      </c>
      <c r="I66" s="7" t="s">
        <v>30</v>
      </c>
      <c r="J66" s="7" t="s">
        <v>31</v>
      </c>
      <c r="K66" s="7" t="s">
        <v>32</v>
      </c>
      <c r="L66" s="9">
        <v>2</v>
      </c>
      <c r="M66" s="9">
        <v>2</v>
      </c>
      <c r="N66" s="10">
        <v>45240</v>
      </c>
      <c r="O66" s="7" t="s">
        <v>172</v>
      </c>
      <c r="P66" s="7" t="s">
        <v>50</v>
      </c>
      <c r="Q66" s="7">
        <v>750</v>
      </c>
      <c r="R66" s="9">
        <v>911</v>
      </c>
      <c r="S66" s="7">
        <v>694</v>
      </c>
      <c r="T66" s="7">
        <v>217</v>
      </c>
      <c r="U66" s="9">
        <v>0</v>
      </c>
      <c r="V66" s="11" t="s">
        <v>35</v>
      </c>
    </row>
    <row r="67" s="2" customFormat="1" ht="22.5" customHeight="1" spans="1:22">
      <c r="A67" s="7">
        <f>65</f>
        <v>65</v>
      </c>
      <c r="B67" s="7" t="s">
        <v>188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45</v>
      </c>
      <c r="H67" s="7" t="s">
        <v>189</v>
      </c>
      <c r="I67" s="7" t="s">
        <v>30</v>
      </c>
      <c r="J67" s="7" t="s">
        <v>31</v>
      </c>
      <c r="K67" s="7" t="s">
        <v>32</v>
      </c>
      <c r="L67" s="9">
        <v>1</v>
      </c>
      <c r="M67" s="9">
        <v>1</v>
      </c>
      <c r="N67" s="10">
        <v>45240</v>
      </c>
      <c r="O67" s="7" t="s">
        <v>172</v>
      </c>
      <c r="P67" s="7" t="s">
        <v>50</v>
      </c>
      <c r="Q67" s="7">
        <v>346</v>
      </c>
      <c r="R67" s="9">
        <v>593</v>
      </c>
      <c r="S67" s="7">
        <v>376</v>
      </c>
      <c r="T67" s="7">
        <v>217</v>
      </c>
      <c r="U67" s="9">
        <v>0</v>
      </c>
      <c r="V67" s="11" t="s">
        <v>35</v>
      </c>
    </row>
    <row r="68" s="2" customFormat="1" ht="22.5" customHeight="1" spans="1:22">
      <c r="A68" s="7">
        <f>66</f>
        <v>66</v>
      </c>
      <c r="B68" s="7" t="s">
        <v>190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45</v>
      </c>
      <c r="H68" s="7" t="s">
        <v>191</v>
      </c>
      <c r="I68" s="7" t="s">
        <v>30</v>
      </c>
      <c r="J68" s="7" t="s">
        <v>53</v>
      </c>
      <c r="K68" s="7" t="s">
        <v>32</v>
      </c>
      <c r="L68" s="9">
        <v>1</v>
      </c>
      <c r="M68" s="9">
        <v>1</v>
      </c>
      <c r="N68" s="10">
        <v>45237</v>
      </c>
      <c r="O68" s="7" t="s">
        <v>172</v>
      </c>
      <c r="P68" s="7" t="s">
        <v>34</v>
      </c>
      <c r="Q68" s="7">
        <v>346</v>
      </c>
      <c r="R68" s="9">
        <v>376</v>
      </c>
      <c r="S68" s="7">
        <v>376</v>
      </c>
      <c r="T68" s="7">
        <v>0</v>
      </c>
      <c r="U68" s="9">
        <v>0</v>
      </c>
      <c r="V68" s="11" t="s">
        <v>82</v>
      </c>
    </row>
    <row r="69" s="2" customFormat="1" ht="22.5" customHeight="1" spans="1:22">
      <c r="A69" s="7">
        <f>67</f>
        <v>67</v>
      </c>
      <c r="B69" s="7" t="s">
        <v>192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28</v>
      </c>
      <c r="H69" s="7" t="s">
        <v>193</v>
      </c>
      <c r="I69" s="7" t="s">
        <v>30</v>
      </c>
      <c r="J69" s="7" t="s">
        <v>31</v>
      </c>
      <c r="K69" s="7" t="s">
        <v>32</v>
      </c>
      <c r="L69" s="9">
        <v>4</v>
      </c>
      <c r="M69" s="9">
        <v>4</v>
      </c>
      <c r="N69" s="10">
        <v>45238</v>
      </c>
      <c r="O69" s="7" t="s">
        <v>172</v>
      </c>
      <c r="P69" s="7" t="s">
        <v>34</v>
      </c>
      <c r="Q69" s="7">
        <v>1522</v>
      </c>
      <c r="R69" s="9">
        <v>1871</v>
      </c>
      <c r="S69" s="7">
        <v>1366</v>
      </c>
      <c r="T69" s="7">
        <v>505</v>
      </c>
      <c r="U69" s="9">
        <v>0</v>
      </c>
      <c r="V69" s="11" t="s">
        <v>35</v>
      </c>
    </row>
    <row r="70" s="2" customFormat="1" ht="22.5" customHeight="1" spans="1:22">
      <c r="A70" s="7">
        <f>68</f>
        <v>68</v>
      </c>
      <c r="B70" s="7" t="s">
        <v>194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28</v>
      </c>
      <c r="H70" s="7" t="s">
        <v>111</v>
      </c>
      <c r="I70" s="7" t="s">
        <v>30</v>
      </c>
      <c r="J70" s="7" t="s">
        <v>38</v>
      </c>
      <c r="K70" s="7" t="s">
        <v>32</v>
      </c>
      <c r="L70" s="9">
        <v>1</v>
      </c>
      <c r="M70" s="9">
        <v>1</v>
      </c>
      <c r="N70" s="10">
        <v>43942</v>
      </c>
      <c r="O70" s="7" t="s">
        <v>195</v>
      </c>
      <c r="P70" s="7" t="s">
        <v>50</v>
      </c>
      <c r="Q70" s="7">
        <v>376</v>
      </c>
      <c r="R70" s="9">
        <v>490</v>
      </c>
      <c r="S70" s="7">
        <v>346</v>
      </c>
      <c r="T70" s="7">
        <v>144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196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28</v>
      </c>
      <c r="H71" s="7" t="s">
        <v>197</v>
      </c>
      <c r="I71" s="7" t="s">
        <v>30</v>
      </c>
      <c r="J71" s="7" t="s">
        <v>31</v>
      </c>
      <c r="K71" s="7" t="s">
        <v>32</v>
      </c>
      <c r="L71" s="9">
        <v>3</v>
      </c>
      <c r="M71" s="9">
        <v>3</v>
      </c>
      <c r="N71" s="10">
        <v>43070</v>
      </c>
      <c r="O71" s="7" t="s">
        <v>39</v>
      </c>
      <c r="P71" s="7" t="s">
        <v>50</v>
      </c>
      <c r="Q71" s="7">
        <v>1109</v>
      </c>
      <c r="R71" s="9">
        <v>1635</v>
      </c>
      <c r="S71" s="7">
        <v>1057</v>
      </c>
      <c r="T71" s="7">
        <v>578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198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28</v>
      </c>
      <c r="H72" s="7" t="s">
        <v>199</v>
      </c>
      <c r="I72" s="7" t="s">
        <v>30</v>
      </c>
      <c r="J72" s="7" t="s">
        <v>31</v>
      </c>
      <c r="K72" s="7" t="s">
        <v>32</v>
      </c>
      <c r="L72" s="9">
        <v>4</v>
      </c>
      <c r="M72" s="9">
        <v>4</v>
      </c>
      <c r="N72" s="10">
        <v>43070</v>
      </c>
      <c r="O72" s="7" t="s">
        <v>39</v>
      </c>
      <c r="P72" s="7" t="s">
        <v>50</v>
      </c>
      <c r="Q72" s="7">
        <v>1569</v>
      </c>
      <c r="R72" s="9">
        <v>1824</v>
      </c>
      <c r="S72" s="7">
        <v>1319</v>
      </c>
      <c r="T72" s="7">
        <v>505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200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28</v>
      </c>
      <c r="H73" s="7" t="s">
        <v>201</v>
      </c>
      <c r="I73" s="7" t="s">
        <v>30</v>
      </c>
      <c r="J73" s="7" t="s">
        <v>31</v>
      </c>
      <c r="K73" s="7" t="s">
        <v>32</v>
      </c>
      <c r="L73" s="9">
        <v>1</v>
      </c>
      <c r="M73" s="9">
        <v>1</v>
      </c>
      <c r="N73" s="10">
        <v>43216</v>
      </c>
      <c r="O73" s="7" t="s">
        <v>202</v>
      </c>
      <c r="P73" s="7" t="s">
        <v>50</v>
      </c>
      <c r="Q73" s="7">
        <v>18</v>
      </c>
      <c r="R73" s="9">
        <v>921</v>
      </c>
      <c r="S73" s="7">
        <v>704</v>
      </c>
      <c r="T73" s="7">
        <v>217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203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42</v>
      </c>
      <c r="H74" s="7" t="s">
        <v>204</v>
      </c>
      <c r="I74" s="7" t="s">
        <v>30</v>
      </c>
      <c r="J74" s="7" t="s">
        <v>31</v>
      </c>
      <c r="K74" s="7" t="s">
        <v>32</v>
      </c>
      <c r="L74" s="9">
        <v>4</v>
      </c>
      <c r="M74" s="9">
        <v>4</v>
      </c>
      <c r="N74" s="10">
        <v>43070</v>
      </c>
      <c r="O74" s="7" t="s">
        <v>39</v>
      </c>
      <c r="P74" s="7" t="s">
        <v>50</v>
      </c>
      <c r="Q74" s="7">
        <v>1569</v>
      </c>
      <c r="R74" s="9">
        <v>2041</v>
      </c>
      <c r="S74" s="7">
        <v>1319</v>
      </c>
      <c r="T74" s="7">
        <v>722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205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206</v>
      </c>
      <c r="I75" s="7" t="s">
        <v>30</v>
      </c>
      <c r="J75" s="7" t="s">
        <v>31</v>
      </c>
      <c r="K75" s="7" t="s">
        <v>32</v>
      </c>
      <c r="L75" s="9">
        <v>2</v>
      </c>
      <c r="M75" s="9">
        <v>2</v>
      </c>
      <c r="N75" s="10">
        <v>44644</v>
      </c>
      <c r="O75" s="7" t="s">
        <v>168</v>
      </c>
      <c r="P75" s="7" t="s">
        <v>50</v>
      </c>
      <c r="Q75" s="7">
        <v>699</v>
      </c>
      <c r="R75" s="9">
        <v>1106</v>
      </c>
      <c r="S75" s="7">
        <v>745</v>
      </c>
      <c r="T75" s="7">
        <v>361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207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28</v>
      </c>
      <c r="H76" s="7" t="s">
        <v>208</v>
      </c>
      <c r="I76" s="7" t="s">
        <v>30</v>
      </c>
      <c r="J76" s="7" t="s">
        <v>31</v>
      </c>
      <c r="K76" s="7" t="s">
        <v>32</v>
      </c>
      <c r="L76" s="9">
        <v>1</v>
      </c>
      <c r="M76" s="9">
        <v>1</v>
      </c>
      <c r="N76" s="10">
        <v>43070</v>
      </c>
      <c r="O76" s="7" t="s">
        <v>39</v>
      </c>
      <c r="P76" s="7" t="s">
        <v>50</v>
      </c>
      <c r="Q76" s="7">
        <v>370</v>
      </c>
      <c r="R76" s="9">
        <v>569</v>
      </c>
      <c r="S76" s="7">
        <v>352</v>
      </c>
      <c r="T76" s="7">
        <v>217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209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28</v>
      </c>
      <c r="H77" s="7" t="s">
        <v>210</v>
      </c>
      <c r="I77" s="7" t="s">
        <v>30</v>
      </c>
      <c r="J77" s="7" t="s">
        <v>38</v>
      </c>
      <c r="K77" s="7" t="s">
        <v>32</v>
      </c>
      <c r="L77" s="9">
        <v>1</v>
      </c>
      <c r="M77" s="9">
        <v>1</v>
      </c>
      <c r="N77" s="10">
        <v>45660</v>
      </c>
      <c r="O77" s="7" t="s">
        <v>211</v>
      </c>
      <c r="P77" s="7" t="s">
        <v>74</v>
      </c>
      <c r="Q77" s="7">
        <v>385</v>
      </c>
      <c r="R77" s="9">
        <v>505</v>
      </c>
      <c r="S77" s="7">
        <v>0</v>
      </c>
      <c r="T77" s="7">
        <v>505</v>
      </c>
      <c r="U77" s="9">
        <v>0</v>
      </c>
      <c r="V77" s="11" t="s">
        <v>40</v>
      </c>
    </row>
    <row r="78" s="2" customFormat="1" ht="22.5" customHeight="1" spans="1:22">
      <c r="A78" s="7">
        <f>76</f>
        <v>76</v>
      </c>
      <c r="B78" s="7" t="s">
        <v>212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45</v>
      </c>
      <c r="H78" s="7" t="s">
        <v>213</v>
      </c>
      <c r="I78" s="7" t="s">
        <v>30</v>
      </c>
      <c r="J78" s="7" t="s">
        <v>31</v>
      </c>
      <c r="K78" s="7" t="s">
        <v>32</v>
      </c>
      <c r="L78" s="9">
        <v>1</v>
      </c>
      <c r="M78" s="9">
        <v>1</v>
      </c>
      <c r="N78" s="10">
        <v>43333</v>
      </c>
      <c r="O78" s="7" t="s">
        <v>59</v>
      </c>
      <c r="P78" s="7" t="s">
        <v>50</v>
      </c>
      <c r="Q78" s="7">
        <v>393</v>
      </c>
      <c r="R78" s="9">
        <v>473</v>
      </c>
      <c r="S78" s="7">
        <v>329</v>
      </c>
      <c r="T78" s="7">
        <v>144</v>
      </c>
      <c r="U78" s="9">
        <v>0</v>
      </c>
      <c r="V78" s="11" t="s">
        <v>40</v>
      </c>
    </row>
    <row r="79" s="2" customFormat="1" ht="22.5" customHeight="1" spans="1:22">
      <c r="A79" s="7">
        <f>77</f>
        <v>77</v>
      </c>
      <c r="B79" s="7" t="s">
        <v>214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121</v>
      </c>
      <c r="H79" s="7" t="s">
        <v>215</v>
      </c>
      <c r="I79" s="7" t="s">
        <v>30</v>
      </c>
      <c r="J79" s="7" t="s">
        <v>38</v>
      </c>
      <c r="K79" s="7" t="s">
        <v>32</v>
      </c>
      <c r="L79" s="9">
        <v>3</v>
      </c>
      <c r="M79" s="9">
        <v>3</v>
      </c>
      <c r="N79" s="10">
        <v>43361</v>
      </c>
      <c r="O79" s="7" t="s">
        <v>216</v>
      </c>
      <c r="P79" s="7" t="s">
        <v>50</v>
      </c>
      <c r="Q79" s="7">
        <v>1240</v>
      </c>
      <c r="R79" s="9">
        <v>1214</v>
      </c>
      <c r="S79" s="7">
        <v>926</v>
      </c>
      <c r="T79" s="7">
        <v>288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217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71</v>
      </c>
      <c r="H80" s="7" t="s">
        <v>218</v>
      </c>
      <c r="I80" s="7" t="s">
        <v>30</v>
      </c>
      <c r="J80" s="7" t="s">
        <v>31</v>
      </c>
      <c r="K80" s="7" t="s">
        <v>32</v>
      </c>
      <c r="L80" s="9">
        <v>1</v>
      </c>
      <c r="M80" s="9">
        <v>1</v>
      </c>
      <c r="N80" s="10">
        <v>45107</v>
      </c>
      <c r="O80" s="7" t="s">
        <v>219</v>
      </c>
      <c r="P80" s="7" t="s">
        <v>50</v>
      </c>
      <c r="Q80" s="7">
        <v>218</v>
      </c>
      <c r="R80" s="9">
        <v>721</v>
      </c>
      <c r="S80" s="7">
        <v>504</v>
      </c>
      <c r="T80" s="7">
        <v>217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220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121</v>
      </c>
      <c r="H81" s="7" t="s">
        <v>221</v>
      </c>
      <c r="I81" s="7" t="s">
        <v>30</v>
      </c>
      <c r="J81" s="7" t="s">
        <v>31</v>
      </c>
      <c r="K81" s="7" t="s">
        <v>32</v>
      </c>
      <c r="L81" s="9">
        <v>2</v>
      </c>
      <c r="M81" s="9">
        <v>2</v>
      </c>
      <c r="N81" s="10">
        <v>43326</v>
      </c>
      <c r="O81" s="7" t="s">
        <v>59</v>
      </c>
      <c r="P81" s="7" t="s">
        <v>50</v>
      </c>
      <c r="Q81" s="7">
        <v>800</v>
      </c>
      <c r="R81" s="9">
        <v>1005</v>
      </c>
      <c r="S81" s="7">
        <v>644</v>
      </c>
      <c r="T81" s="7">
        <v>361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222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121</v>
      </c>
      <c r="H82" s="7" t="s">
        <v>223</v>
      </c>
      <c r="I82" s="7" t="s">
        <v>30</v>
      </c>
      <c r="J82" s="7" t="s">
        <v>31</v>
      </c>
      <c r="K82" s="7" t="s">
        <v>32</v>
      </c>
      <c r="L82" s="9">
        <v>2</v>
      </c>
      <c r="M82" s="9">
        <v>2</v>
      </c>
      <c r="N82" s="10">
        <v>43326</v>
      </c>
      <c r="O82" s="7" t="s">
        <v>59</v>
      </c>
      <c r="P82" s="7" t="s">
        <v>34</v>
      </c>
      <c r="Q82" s="7">
        <v>800</v>
      </c>
      <c r="R82" s="9">
        <v>861</v>
      </c>
      <c r="S82" s="7">
        <v>644</v>
      </c>
      <c r="T82" s="7">
        <v>217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224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121</v>
      </c>
      <c r="H83" s="7" t="s">
        <v>225</v>
      </c>
      <c r="I83" s="7" t="s">
        <v>30</v>
      </c>
      <c r="J83" s="7" t="s">
        <v>31</v>
      </c>
      <c r="K83" s="7" t="s">
        <v>32</v>
      </c>
      <c r="L83" s="9">
        <v>1</v>
      </c>
      <c r="M83" s="9">
        <v>1</v>
      </c>
      <c r="N83" s="10">
        <v>43070</v>
      </c>
      <c r="O83" s="7" t="s">
        <v>39</v>
      </c>
      <c r="P83" s="7" t="s">
        <v>50</v>
      </c>
      <c r="Q83" s="7">
        <v>367</v>
      </c>
      <c r="R83" s="9">
        <v>572</v>
      </c>
      <c r="S83" s="7">
        <v>355</v>
      </c>
      <c r="T83" s="7">
        <v>217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226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121</v>
      </c>
      <c r="H84" s="7" t="s">
        <v>227</v>
      </c>
      <c r="I84" s="7" t="s">
        <v>30</v>
      </c>
      <c r="J84" s="7" t="s">
        <v>31</v>
      </c>
      <c r="K84" s="7" t="s">
        <v>32</v>
      </c>
      <c r="L84" s="9">
        <v>3</v>
      </c>
      <c r="M84" s="9">
        <v>3</v>
      </c>
      <c r="N84" s="10">
        <v>43070</v>
      </c>
      <c r="O84" s="7" t="s">
        <v>39</v>
      </c>
      <c r="P84" s="7" t="s">
        <v>50</v>
      </c>
      <c r="Q84" s="7">
        <v>1167</v>
      </c>
      <c r="R84" s="9">
        <v>1433</v>
      </c>
      <c r="S84" s="7">
        <v>999</v>
      </c>
      <c r="T84" s="7">
        <v>434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228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45</v>
      </c>
      <c r="H85" s="7" t="s">
        <v>229</v>
      </c>
      <c r="I85" s="7" t="s">
        <v>30</v>
      </c>
      <c r="J85" s="7" t="s">
        <v>31</v>
      </c>
      <c r="K85" s="7" t="s">
        <v>32</v>
      </c>
      <c r="L85" s="9">
        <v>1</v>
      </c>
      <c r="M85" s="9">
        <v>1</v>
      </c>
      <c r="N85" s="10">
        <v>43070</v>
      </c>
      <c r="O85" s="7" t="s">
        <v>39</v>
      </c>
      <c r="P85" s="7" t="s">
        <v>50</v>
      </c>
      <c r="Q85" s="7">
        <v>428</v>
      </c>
      <c r="R85" s="9">
        <v>511</v>
      </c>
      <c r="S85" s="7">
        <v>294</v>
      </c>
      <c r="T85" s="7">
        <v>217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230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45</v>
      </c>
      <c r="H86" s="7" t="s">
        <v>231</v>
      </c>
      <c r="I86" s="7" t="s">
        <v>30</v>
      </c>
      <c r="J86" s="7" t="s">
        <v>38</v>
      </c>
      <c r="K86" s="7" t="s">
        <v>32</v>
      </c>
      <c r="L86" s="9">
        <v>3</v>
      </c>
      <c r="M86" s="9">
        <v>3</v>
      </c>
      <c r="N86" s="10">
        <v>43333</v>
      </c>
      <c r="O86" s="7" t="s">
        <v>59</v>
      </c>
      <c r="P86" s="7" t="s">
        <v>34</v>
      </c>
      <c r="Q86" s="7">
        <v>1268</v>
      </c>
      <c r="R86" s="9">
        <v>1186</v>
      </c>
      <c r="S86" s="7">
        <v>898</v>
      </c>
      <c r="T86" s="7">
        <v>288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232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121</v>
      </c>
      <c r="H87" s="7" t="s">
        <v>233</v>
      </c>
      <c r="I87" s="7" t="s">
        <v>30</v>
      </c>
      <c r="J87" s="7" t="s">
        <v>31</v>
      </c>
      <c r="K87" s="7" t="s">
        <v>32</v>
      </c>
      <c r="L87" s="9">
        <v>2</v>
      </c>
      <c r="M87" s="9">
        <v>2</v>
      </c>
      <c r="N87" s="10">
        <v>43235</v>
      </c>
      <c r="O87" s="7" t="s">
        <v>59</v>
      </c>
      <c r="P87" s="7" t="s">
        <v>34</v>
      </c>
      <c r="Q87" s="7">
        <v>805</v>
      </c>
      <c r="R87" s="9">
        <v>856</v>
      </c>
      <c r="S87" s="7">
        <v>639</v>
      </c>
      <c r="T87" s="7">
        <v>217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234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121</v>
      </c>
      <c r="H88" s="7" t="s">
        <v>235</v>
      </c>
      <c r="I88" s="7" t="s">
        <v>30</v>
      </c>
      <c r="J88" s="7" t="s">
        <v>38</v>
      </c>
      <c r="K88" s="7" t="s">
        <v>32</v>
      </c>
      <c r="L88" s="9">
        <v>2</v>
      </c>
      <c r="M88" s="9">
        <v>2</v>
      </c>
      <c r="N88" s="10">
        <v>43070</v>
      </c>
      <c r="O88" s="7" t="s">
        <v>39</v>
      </c>
      <c r="P88" s="7" t="s">
        <v>50</v>
      </c>
      <c r="Q88" s="7">
        <v>791</v>
      </c>
      <c r="R88" s="9">
        <v>941</v>
      </c>
      <c r="S88" s="7">
        <v>653</v>
      </c>
      <c r="T88" s="7">
        <v>288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236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121</v>
      </c>
      <c r="H89" s="7" t="s">
        <v>237</v>
      </c>
      <c r="I89" s="7" t="s">
        <v>30</v>
      </c>
      <c r="J89" s="7" t="s">
        <v>31</v>
      </c>
      <c r="K89" s="7" t="s">
        <v>32</v>
      </c>
      <c r="L89" s="9">
        <v>2</v>
      </c>
      <c r="M89" s="9">
        <v>2</v>
      </c>
      <c r="N89" s="10">
        <v>43784</v>
      </c>
      <c r="O89" s="7" t="s">
        <v>238</v>
      </c>
      <c r="P89" s="7" t="s">
        <v>50</v>
      </c>
      <c r="Q89" s="7">
        <v>736</v>
      </c>
      <c r="R89" s="9">
        <v>1142</v>
      </c>
      <c r="S89" s="7">
        <v>708</v>
      </c>
      <c r="T89" s="7">
        <v>434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239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121</v>
      </c>
      <c r="H90" s="7" t="s">
        <v>240</v>
      </c>
      <c r="I90" s="7" t="s">
        <v>30</v>
      </c>
      <c r="J90" s="7" t="s">
        <v>38</v>
      </c>
      <c r="K90" s="7" t="s">
        <v>32</v>
      </c>
      <c r="L90" s="9">
        <v>3</v>
      </c>
      <c r="M90" s="9">
        <v>3</v>
      </c>
      <c r="N90" s="10">
        <v>43070</v>
      </c>
      <c r="O90" s="7" t="s">
        <v>39</v>
      </c>
      <c r="P90" s="7" t="s">
        <v>50</v>
      </c>
      <c r="Q90" s="7">
        <v>1278</v>
      </c>
      <c r="R90" s="9">
        <v>1176</v>
      </c>
      <c r="S90" s="7">
        <v>888</v>
      </c>
      <c r="T90" s="7">
        <v>288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241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45</v>
      </c>
      <c r="H91" s="7" t="s">
        <v>242</v>
      </c>
      <c r="I91" s="7" t="s">
        <v>30</v>
      </c>
      <c r="J91" s="7" t="s">
        <v>31</v>
      </c>
      <c r="K91" s="7" t="s">
        <v>32</v>
      </c>
      <c r="L91" s="9">
        <v>3</v>
      </c>
      <c r="M91" s="9">
        <v>3</v>
      </c>
      <c r="N91" s="10">
        <v>43384</v>
      </c>
      <c r="O91" s="7" t="s">
        <v>216</v>
      </c>
      <c r="P91" s="7" t="s">
        <v>50</v>
      </c>
      <c r="Q91" s="7">
        <v>1252</v>
      </c>
      <c r="R91" s="9">
        <v>1131</v>
      </c>
      <c r="S91" s="7">
        <v>914</v>
      </c>
      <c r="T91" s="7">
        <v>217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243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45</v>
      </c>
      <c r="H92" s="7" t="s">
        <v>244</v>
      </c>
      <c r="I92" s="7" t="s">
        <v>30</v>
      </c>
      <c r="J92" s="7" t="s">
        <v>53</v>
      </c>
      <c r="K92" s="7" t="s">
        <v>32</v>
      </c>
      <c r="L92" s="9">
        <v>2</v>
      </c>
      <c r="M92" s="9">
        <v>2</v>
      </c>
      <c r="N92" s="10">
        <v>43384</v>
      </c>
      <c r="O92" s="7" t="s">
        <v>216</v>
      </c>
      <c r="P92" s="7" t="s">
        <v>64</v>
      </c>
      <c r="Q92" s="7">
        <v>835</v>
      </c>
      <c r="R92" s="9">
        <v>609</v>
      </c>
      <c r="S92" s="7">
        <v>609</v>
      </c>
      <c r="T92" s="7">
        <v>0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245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45</v>
      </c>
      <c r="H93" s="7" t="s">
        <v>62</v>
      </c>
      <c r="I93" s="7" t="s">
        <v>30</v>
      </c>
      <c r="J93" s="7" t="s">
        <v>31</v>
      </c>
      <c r="K93" s="7" t="s">
        <v>32</v>
      </c>
      <c r="L93" s="9">
        <v>2</v>
      </c>
      <c r="M93" s="9">
        <v>2</v>
      </c>
      <c r="N93" s="10">
        <v>43384</v>
      </c>
      <c r="O93" s="7" t="s">
        <v>216</v>
      </c>
      <c r="P93" s="7" t="s">
        <v>50</v>
      </c>
      <c r="Q93" s="7">
        <v>816</v>
      </c>
      <c r="R93" s="9">
        <v>845</v>
      </c>
      <c r="S93" s="7">
        <v>628</v>
      </c>
      <c r="T93" s="7">
        <v>217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246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45</v>
      </c>
      <c r="H94" s="7" t="s">
        <v>247</v>
      </c>
      <c r="I94" s="7" t="s">
        <v>30</v>
      </c>
      <c r="J94" s="7" t="s">
        <v>38</v>
      </c>
      <c r="K94" s="7" t="s">
        <v>32</v>
      </c>
      <c r="L94" s="9">
        <v>4</v>
      </c>
      <c r="M94" s="9">
        <v>4</v>
      </c>
      <c r="N94" s="10">
        <v>44322</v>
      </c>
      <c r="O94" s="7" t="s">
        <v>248</v>
      </c>
      <c r="P94" s="7" t="s">
        <v>50</v>
      </c>
      <c r="Q94" s="7">
        <v>1536</v>
      </c>
      <c r="R94" s="9">
        <v>1640</v>
      </c>
      <c r="S94" s="7">
        <v>1352</v>
      </c>
      <c r="T94" s="7">
        <v>288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249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61</v>
      </c>
      <c r="H95" s="7" t="s">
        <v>250</v>
      </c>
      <c r="I95" s="7" t="s">
        <v>30</v>
      </c>
      <c r="J95" s="7" t="s">
        <v>31</v>
      </c>
      <c r="K95" s="7" t="s">
        <v>32</v>
      </c>
      <c r="L95" s="9">
        <v>1</v>
      </c>
      <c r="M95" s="9">
        <v>1</v>
      </c>
      <c r="N95" s="10">
        <v>43070</v>
      </c>
      <c r="O95" s="7" t="s">
        <v>39</v>
      </c>
      <c r="P95" s="7" t="s">
        <v>50</v>
      </c>
      <c r="Q95" s="7">
        <v>370</v>
      </c>
      <c r="R95" s="9">
        <v>569</v>
      </c>
      <c r="S95" s="7">
        <v>352</v>
      </c>
      <c r="T95" s="7">
        <v>217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251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86</v>
      </c>
      <c r="H96" s="7" t="s">
        <v>108</v>
      </c>
      <c r="I96" s="7" t="s">
        <v>30</v>
      </c>
      <c r="J96" s="7" t="s">
        <v>31</v>
      </c>
      <c r="K96" s="7" t="s">
        <v>32</v>
      </c>
      <c r="L96" s="9">
        <v>1</v>
      </c>
      <c r="M96" s="9">
        <v>1</v>
      </c>
      <c r="N96" s="10">
        <v>43942</v>
      </c>
      <c r="O96" s="7" t="s">
        <v>195</v>
      </c>
      <c r="P96" s="7" t="s">
        <v>50</v>
      </c>
      <c r="Q96" s="7">
        <v>948</v>
      </c>
      <c r="R96" s="9">
        <v>505</v>
      </c>
      <c r="S96" s="7">
        <v>0</v>
      </c>
      <c r="T96" s="7">
        <v>505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252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86</v>
      </c>
      <c r="H97" s="7" t="s">
        <v>253</v>
      </c>
      <c r="I97" s="7" t="s">
        <v>30</v>
      </c>
      <c r="J97" s="7" t="s">
        <v>31</v>
      </c>
      <c r="K97" s="7" t="s">
        <v>32</v>
      </c>
      <c r="L97" s="9">
        <v>1</v>
      </c>
      <c r="M97" s="9">
        <v>1</v>
      </c>
      <c r="N97" s="10">
        <v>45107</v>
      </c>
      <c r="O97" s="7" t="s">
        <v>219</v>
      </c>
      <c r="P97" s="7" t="s">
        <v>50</v>
      </c>
      <c r="Q97" s="7">
        <v>218</v>
      </c>
      <c r="R97" s="9">
        <v>721</v>
      </c>
      <c r="S97" s="7">
        <v>504</v>
      </c>
      <c r="T97" s="7">
        <v>217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254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61</v>
      </c>
      <c r="H98" s="7" t="s">
        <v>108</v>
      </c>
      <c r="I98" s="7" t="s">
        <v>30</v>
      </c>
      <c r="J98" s="7" t="s">
        <v>38</v>
      </c>
      <c r="K98" s="7" t="s">
        <v>32</v>
      </c>
      <c r="L98" s="9">
        <v>2</v>
      </c>
      <c r="M98" s="9">
        <v>2</v>
      </c>
      <c r="N98" s="10">
        <v>43070</v>
      </c>
      <c r="O98" s="7" t="s">
        <v>39</v>
      </c>
      <c r="P98" s="7" t="s">
        <v>64</v>
      </c>
      <c r="Q98" s="7">
        <v>804</v>
      </c>
      <c r="R98" s="9">
        <v>784</v>
      </c>
      <c r="S98" s="7">
        <v>640</v>
      </c>
      <c r="T98" s="7">
        <v>144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255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86</v>
      </c>
      <c r="H99" s="7" t="s">
        <v>256</v>
      </c>
      <c r="I99" s="7" t="s">
        <v>30</v>
      </c>
      <c r="J99" s="7" t="s">
        <v>38</v>
      </c>
      <c r="K99" s="7" t="s">
        <v>32</v>
      </c>
      <c r="L99" s="9">
        <v>3</v>
      </c>
      <c r="M99" s="9">
        <v>3</v>
      </c>
      <c r="N99" s="10">
        <v>43070</v>
      </c>
      <c r="O99" s="7" t="s">
        <v>39</v>
      </c>
      <c r="P99" s="7" t="s">
        <v>50</v>
      </c>
      <c r="Q99" s="7">
        <v>1203</v>
      </c>
      <c r="R99" s="9">
        <v>1251</v>
      </c>
      <c r="S99" s="7">
        <v>963</v>
      </c>
      <c r="T99" s="7">
        <v>288</v>
      </c>
      <c r="U99" s="9">
        <v>0</v>
      </c>
      <c r="V99" s="11"/>
    </row>
    <row r="100" s="2" customFormat="1" ht="22.5" customHeight="1" spans="1:22">
      <c r="A100" s="7">
        <f>98</f>
        <v>98</v>
      </c>
      <c r="B100" s="7" t="s">
        <v>257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86</v>
      </c>
      <c r="H100" s="7" t="s">
        <v>258</v>
      </c>
      <c r="I100" s="7" t="s">
        <v>30</v>
      </c>
      <c r="J100" s="7" t="s">
        <v>31</v>
      </c>
      <c r="K100" s="7" t="s">
        <v>32</v>
      </c>
      <c r="L100" s="9">
        <v>1</v>
      </c>
      <c r="M100" s="9">
        <v>1</v>
      </c>
      <c r="N100" s="10">
        <v>43070</v>
      </c>
      <c r="O100" s="7" t="s">
        <v>39</v>
      </c>
      <c r="P100" s="7" t="s">
        <v>50</v>
      </c>
      <c r="Q100" s="7">
        <v>392</v>
      </c>
      <c r="R100" s="9">
        <v>474</v>
      </c>
      <c r="S100" s="7">
        <v>330</v>
      </c>
      <c r="T100" s="7">
        <v>144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259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61</v>
      </c>
      <c r="H101" s="7" t="s">
        <v>260</v>
      </c>
      <c r="I101" s="7" t="s">
        <v>30</v>
      </c>
      <c r="J101" s="7" t="s">
        <v>31</v>
      </c>
      <c r="K101" s="7" t="s">
        <v>32</v>
      </c>
      <c r="L101" s="9">
        <v>1</v>
      </c>
      <c r="M101" s="9">
        <v>1</v>
      </c>
      <c r="N101" s="10">
        <v>43070</v>
      </c>
      <c r="O101" s="7" t="s">
        <v>39</v>
      </c>
      <c r="P101" s="7" t="s">
        <v>50</v>
      </c>
      <c r="Q101" s="7">
        <v>366</v>
      </c>
      <c r="R101" s="9">
        <v>573</v>
      </c>
      <c r="S101" s="7">
        <v>356</v>
      </c>
      <c r="T101" s="7">
        <v>217</v>
      </c>
      <c r="U101" s="9">
        <v>0</v>
      </c>
      <c r="V101" s="11"/>
    </row>
    <row r="102" s="2" customFormat="1" ht="22.5" customHeight="1" spans="1:22">
      <c r="A102" s="7">
        <f>100</f>
        <v>100</v>
      </c>
      <c r="B102" s="7" t="s">
        <v>261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86</v>
      </c>
      <c r="H102" s="7" t="s">
        <v>262</v>
      </c>
      <c r="I102" s="7" t="s">
        <v>30</v>
      </c>
      <c r="J102" s="7" t="s">
        <v>38</v>
      </c>
      <c r="K102" s="7" t="s">
        <v>32</v>
      </c>
      <c r="L102" s="9">
        <v>1</v>
      </c>
      <c r="M102" s="9">
        <v>1</v>
      </c>
      <c r="N102" s="10">
        <v>43070</v>
      </c>
      <c r="O102" s="7" t="s">
        <v>39</v>
      </c>
      <c r="P102" s="7" t="s">
        <v>50</v>
      </c>
      <c r="Q102" s="7">
        <v>429</v>
      </c>
      <c r="R102" s="9">
        <v>437</v>
      </c>
      <c r="S102" s="7">
        <v>293</v>
      </c>
      <c r="T102" s="7">
        <v>144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263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86</v>
      </c>
      <c r="H103" s="7" t="s">
        <v>264</v>
      </c>
      <c r="I103" s="7" t="s">
        <v>30</v>
      </c>
      <c r="J103" s="7" t="s">
        <v>38</v>
      </c>
      <c r="K103" s="7" t="s">
        <v>32</v>
      </c>
      <c r="L103" s="9">
        <v>3</v>
      </c>
      <c r="M103" s="9">
        <v>3</v>
      </c>
      <c r="N103" s="10">
        <v>43070</v>
      </c>
      <c r="O103" s="7" t="s">
        <v>39</v>
      </c>
      <c r="P103" s="7" t="s">
        <v>50</v>
      </c>
      <c r="Q103" s="7">
        <v>1351</v>
      </c>
      <c r="R103" s="9">
        <v>1247</v>
      </c>
      <c r="S103" s="7">
        <v>815</v>
      </c>
      <c r="T103" s="7">
        <v>432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265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42</v>
      </c>
      <c r="H104" s="7" t="s">
        <v>266</v>
      </c>
      <c r="I104" s="7" t="s">
        <v>30</v>
      </c>
      <c r="J104" s="7" t="s">
        <v>31</v>
      </c>
      <c r="K104" s="7" t="s">
        <v>32</v>
      </c>
      <c r="L104" s="9">
        <v>4</v>
      </c>
      <c r="M104" s="9">
        <v>4</v>
      </c>
      <c r="N104" s="10">
        <v>43070</v>
      </c>
      <c r="O104" s="7" t="s">
        <v>39</v>
      </c>
      <c r="P104" s="7" t="s">
        <v>50</v>
      </c>
      <c r="Q104" s="7">
        <v>1600</v>
      </c>
      <c r="R104" s="9">
        <v>1937</v>
      </c>
      <c r="S104" s="7">
        <v>1288</v>
      </c>
      <c r="T104" s="7">
        <v>649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267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42</v>
      </c>
      <c r="H105" s="7" t="s">
        <v>129</v>
      </c>
      <c r="I105" s="7" t="s">
        <v>30</v>
      </c>
      <c r="J105" s="7" t="s">
        <v>31</v>
      </c>
      <c r="K105" s="7" t="s">
        <v>32</v>
      </c>
      <c r="L105" s="9">
        <v>4</v>
      </c>
      <c r="M105" s="9">
        <v>4</v>
      </c>
      <c r="N105" s="10">
        <v>43070</v>
      </c>
      <c r="O105" s="7" t="s">
        <v>39</v>
      </c>
      <c r="P105" s="7" t="s">
        <v>50</v>
      </c>
      <c r="Q105" s="7">
        <v>1587</v>
      </c>
      <c r="R105" s="9">
        <v>1806</v>
      </c>
      <c r="S105" s="7">
        <v>1301</v>
      </c>
      <c r="T105" s="7">
        <v>505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268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42</v>
      </c>
      <c r="H106" s="7" t="s">
        <v>269</v>
      </c>
      <c r="I106" s="7" t="s">
        <v>30</v>
      </c>
      <c r="J106" s="7" t="s">
        <v>38</v>
      </c>
      <c r="K106" s="7" t="s">
        <v>32</v>
      </c>
      <c r="L106" s="9">
        <v>3</v>
      </c>
      <c r="M106" s="9">
        <v>3</v>
      </c>
      <c r="N106" s="10">
        <v>43070</v>
      </c>
      <c r="O106" s="7" t="s">
        <v>39</v>
      </c>
      <c r="P106" s="7" t="s">
        <v>74</v>
      </c>
      <c r="Q106" s="7">
        <v>1257</v>
      </c>
      <c r="R106" s="9">
        <v>1053</v>
      </c>
      <c r="S106" s="7">
        <v>909</v>
      </c>
      <c r="T106" s="7">
        <v>144</v>
      </c>
      <c r="U106" s="9">
        <v>0</v>
      </c>
      <c r="V106" s="11"/>
    </row>
    <row r="107" s="2" customFormat="1" ht="22.5" customHeight="1" spans="1:22">
      <c r="A107" s="7">
        <f>105</f>
        <v>105</v>
      </c>
      <c r="B107" s="7" t="s">
        <v>270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42</v>
      </c>
      <c r="H107" s="7" t="s">
        <v>271</v>
      </c>
      <c r="I107" s="7" t="s">
        <v>30</v>
      </c>
      <c r="J107" s="7" t="s">
        <v>31</v>
      </c>
      <c r="K107" s="7" t="s">
        <v>32</v>
      </c>
      <c r="L107" s="9">
        <v>2</v>
      </c>
      <c r="M107" s="9">
        <v>2</v>
      </c>
      <c r="N107" s="10">
        <v>43070</v>
      </c>
      <c r="O107" s="7" t="s">
        <v>39</v>
      </c>
      <c r="P107" s="7" t="s">
        <v>50</v>
      </c>
      <c r="Q107" s="7">
        <v>790</v>
      </c>
      <c r="R107" s="9">
        <v>1015</v>
      </c>
      <c r="S107" s="7">
        <v>654</v>
      </c>
      <c r="T107" s="7">
        <v>361</v>
      </c>
      <c r="U107" s="9">
        <v>0</v>
      </c>
      <c r="V107" s="11"/>
    </row>
    <row r="108" s="2" customFormat="1" ht="22.5" customHeight="1" spans="1:22">
      <c r="A108" s="7">
        <f>106</f>
        <v>106</v>
      </c>
      <c r="B108" s="7" t="s">
        <v>272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42</v>
      </c>
      <c r="H108" s="7" t="s">
        <v>273</v>
      </c>
      <c r="I108" s="7" t="s">
        <v>30</v>
      </c>
      <c r="J108" s="7" t="s">
        <v>38</v>
      </c>
      <c r="K108" s="7" t="s">
        <v>32</v>
      </c>
      <c r="L108" s="9">
        <v>1</v>
      </c>
      <c r="M108" s="9">
        <v>1</v>
      </c>
      <c r="N108" s="10">
        <v>43070</v>
      </c>
      <c r="O108" s="7" t="s">
        <v>39</v>
      </c>
      <c r="P108" s="7" t="s">
        <v>64</v>
      </c>
      <c r="Q108" s="7">
        <v>399</v>
      </c>
      <c r="R108" s="9">
        <v>467</v>
      </c>
      <c r="S108" s="7">
        <v>323</v>
      </c>
      <c r="T108" s="7">
        <v>144</v>
      </c>
      <c r="U108" s="9">
        <v>0</v>
      </c>
      <c r="V108" s="11"/>
    </row>
    <row r="109" s="2" customFormat="1" ht="22.5" customHeight="1" spans="1:22">
      <c r="A109" s="7">
        <f>107</f>
        <v>107</v>
      </c>
      <c r="B109" s="7" t="s">
        <v>274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42</v>
      </c>
      <c r="H109" s="7" t="s">
        <v>275</v>
      </c>
      <c r="I109" s="7" t="s">
        <v>30</v>
      </c>
      <c r="J109" s="7" t="s">
        <v>31</v>
      </c>
      <c r="K109" s="7" t="s">
        <v>32</v>
      </c>
      <c r="L109" s="9">
        <v>1</v>
      </c>
      <c r="M109" s="9">
        <v>1</v>
      </c>
      <c r="N109" s="10">
        <v>43070</v>
      </c>
      <c r="O109" s="7" t="s">
        <v>39</v>
      </c>
      <c r="P109" s="7" t="s">
        <v>50</v>
      </c>
      <c r="Q109" s="7">
        <v>391</v>
      </c>
      <c r="R109" s="9">
        <v>548</v>
      </c>
      <c r="S109" s="7">
        <v>331</v>
      </c>
      <c r="T109" s="7">
        <v>217</v>
      </c>
      <c r="U109" s="9">
        <v>0</v>
      </c>
      <c r="V109" s="11"/>
    </row>
    <row r="110" s="2" customFormat="1" ht="22.5" customHeight="1" spans="1:22">
      <c r="A110" s="7">
        <f>108</f>
        <v>108</v>
      </c>
      <c r="B110" s="7" t="s">
        <v>276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42</v>
      </c>
      <c r="H110" s="7" t="s">
        <v>277</v>
      </c>
      <c r="I110" s="7" t="s">
        <v>30</v>
      </c>
      <c r="J110" s="7" t="s">
        <v>31</v>
      </c>
      <c r="K110" s="7" t="s">
        <v>32</v>
      </c>
      <c r="L110" s="9">
        <v>1</v>
      </c>
      <c r="M110" s="9">
        <v>1</v>
      </c>
      <c r="N110" s="10">
        <v>43070</v>
      </c>
      <c r="O110" s="7" t="s">
        <v>39</v>
      </c>
      <c r="P110" s="7" t="s">
        <v>50</v>
      </c>
      <c r="Q110" s="7">
        <v>367</v>
      </c>
      <c r="R110" s="9">
        <v>572</v>
      </c>
      <c r="S110" s="7">
        <v>355</v>
      </c>
      <c r="T110" s="7">
        <v>217</v>
      </c>
      <c r="U110" s="9">
        <v>0</v>
      </c>
      <c r="V110" s="11"/>
    </row>
    <row r="111" s="2" customFormat="1" ht="22.5" customHeight="1" spans="1:22">
      <c r="A111" s="7">
        <f>109</f>
        <v>109</v>
      </c>
      <c r="B111" s="7" t="s">
        <v>278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42</v>
      </c>
      <c r="H111" s="7" t="s">
        <v>279</v>
      </c>
      <c r="I111" s="7" t="s">
        <v>30</v>
      </c>
      <c r="J111" s="7" t="s">
        <v>31</v>
      </c>
      <c r="K111" s="7" t="s">
        <v>32</v>
      </c>
      <c r="L111" s="9">
        <v>3</v>
      </c>
      <c r="M111" s="9">
        <v>3</v>
      </c>
      <c r="N111" s="10">
        <v>43329</v>
      </c>
      <c r="O111" s="7" t="s">
        <v>59</v>
      </c>
      <c r="P111" s="7" t="s">
        <v>50</v>
      </c>
      <c r="Q111" s="7">
        <v>1202</v>
      </c>
      <c r="R111" s="9">
        <v>1325</v>
      </c>
      <c r="S111" s="7">
        <v>964</v>
      </c>
      <c r="T111" s="7">
        <v>361</v>
      </c>
      <c r="U111" s="9">
        <v>0</v>
      </c>
      <c r="V111" s="11"/>
    </row>
    <row r="112" s="2" customFormat="1" ht="22.5" customHeight="1" spans="1:22">
      <c r="A112" s="7">
        <f>110</f>
        <v>110</v>
      </c>
      <c r="B112" s="7" t="s">
        <v>280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42</v>
      </c>
      <c r="H112" s="7" t="s">
        <v>281</v>
      </c>
      <c r="I112" s="7" t="s">
        <v>30</v>
      </c>
      <c r="J112" s="7" t="s">
        <v>31</v>
      </c>
      <c r="K112" s="7" t="s">
        <v>32</v>
      </c>
      <c r="L112" s="9">
        <v>2</v>
      </c>
      <c r="M112" s="9">
        <v>2</v>
      </c>
      <c r="N112" s="10">
        <v>43070</v>
      </c>
      <c r="O112" s="7" t="s">
        <v>92</v>
      </c>
      <c r="P112" s="7" t="s">
        <v>34</v>
      </c>
      <c r="Q112" s="7">
        <v>739</v>
      </c>
      <c r="R112" s="9">
        <v>922</v>
      </c>
      <c r="S112" s="7">
        <v>705</v>
      </c>
      <c r="T112" s="7">
        <v>217</v>
      </c>
      <c r="U112" s="9">
        <v>0</v>
      </c>
      <c r="V112" s="11"/>
    </row>
    <row r="113" s="2" customFormat="1" ht="22.5" customHeight="1" spans="1:22">
      <c r="A113" s="7">
        <f>111</f>
        <v>111</v>
      </c>
      <c r="B113" s="7" t="s">
        <v>282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71</v>
      </c>
      <c r="H113" s="7" t="s">
        <v>283</v>
      </c>
      <c r="I113" s="7" t="s">
        <v>30</v>
      </c>
      <c r="J113" s="7" t="s">
        <v>31</v>
      </c>
      <c r="K113" s="7" t="s">
        <v>32</v>
      </c>
      <c r="L113" s="9">
        <v>4</v>
      </c>
      <c r="M113" s="9">
        <v>4</v>
      </c>
      <c r="N113" s="10">
        <v>43070</v>
      </c>
      <c r="O113" s="7" t="s">
        <v>104</v>
      </c>
      <c r="P113" s="7" t="s">
        <v>50</v>
      </c>
      <c r="Q113" s="7">
        <v>1478</v>
      </c>
      <c r="R113" s="9">
        <v>2059</v>
      </c>
      <c r="S113" s="7">
        <v>1410</v>
      </c>
      <c r="T113" s="7">
        <v>649</v>
      </c>
      <c r="U113" s="9">
        <v>0</v>
      </c>
      <c r="V113" s="11"/>
    </row>
    <row r="114" s="2" customFormat="1" ht="22.5" customHeight="1" spans="1:22">
      <c r="A114" s="7">
        <f>112</f>
        <v>112</v>
      </c>
      <c r="B114" s="7" t="s">
        <v>284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42</v>
      </c>
      <c r="H114" s="7" t="s">
        <v>285</v>
      </c>
      <c r="I114" s="7" t="s">
        <v>30</v>
      </c>
      <c r="J114" s="7" t="s">
        <v>38</v>
      </c>
      <c r="K114" s="7" t="s">
        <v>32</v>
      </c>
      <c r="L114" s="9">
        <v>1</v>
      </c>
      <c r="M114" s="9">
        <v>1</v>
      </c>
      <c r="N114" s="10">
        <v>43070</v>
      </c>
      <c r="O114" s="7" t="s">
        <v>39</v>
      </c>
      <c r="P114" s="7" t="s">
        <v>50</v>
      </c>
      <c r="Q114" s="7">
        <v>391</v>
      </c>
      <c r="R114" s="9">
        <v>475</v>
      </c>
      <c r="S114" s="7">
        <v>331</v>
      </c>
      <c r="T114" s="7">
        <v>144</v>
      </c>
      <c r="U114" s="9">
        <v>0</v>
      </c>
      <c r="V114" s="11"/>
    </row>
    <row r="115" s="2" customFormat="1" ht="22.5" customHeight="1" spans="1:22">
      <c r="A115" s="7">
        <f>113</f>
        <v>113</v>
      </c>
      <c r="B115" s="7" t="s">
        <v>286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42</v>
      </c>
      <c r="H115" s="7" t="s">
        <v>287</v>
      </c>
      <c r="I115" s="7" t="s">
        <v>30</v>
      </c>
      <c r="J115" s="7" t="s">
        <v>38</v>
      </c>
      <c r="K115" s="7" t="s">
        <v>32</v>
      </c>
      <c r="L115" s="9">
        <v>3</v>
      </c>
      <c r="M115" s="9">
        <v>3</v>
      </c>
      <c r="N115" s="10">
        <v>43070</v>
      </c>
      <c r="O115" s="7" t="s">
        <v>39</v>
      </c>
      <c r="P115" s="7" t="s">
        <v>50</v>
      </c>
      <c r="Q115" s="7">
        <v>1201</v>
      </c>
      <c r="R115" s="9">
        <v>1253</v>
      </c>
      <c r="S115" s="7">
        <v>965</v>
      </c>
      <c r="T115" s="7">
        <v>288</v>
      </c>
      <c r="U115" s="9">
        <v>0</v>
      </c>
      <c r="V115" s="11"/>
    </row>
    <row r="116" s="2" customFormat="1" ht="22.5" customHeight="1" spans="1:22">
      <c r="A116" s="7">
        <f>114</f>
        <v>114</v>
      </c>
      <c r="B116" s="7" t="s">
        <v>288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42</v>
      </c>
      <c r="H116" s="7" t="s">
        <v>289</v>
      </c>
      <c r="I116" s="7" t="s">
        <v>30</v>
      </c>
      <c r="J116" s="7" t="s">
        <v>31</v>
      </c>
      <c r="K116" s="7" t="s">
        <v>32</v>
      </c>
      <c r="L116" s="9">
        <v>4</v>
      </c>
      <c r="M116" s="9">
        <v>4</v>
      </c>
      <c r="N116" s="10">
        <v>43070</v>
      </c>
      <c r="O116" s="7" t="s">
        <v>39</v>
      </c>
      <c r="P116" s="7" t="s">
        <v>34</v>
      </c>
      <c r="Q116" s="7">
        <v>1483</v>
      </c>
      <c r="R116" s="9">
        <v>1983</v>
      </c>
      <c r="S116" s="7">
        <v>1405</v>
      </c>
      <c r="T116" s="7">
        <v>578</v>
      </c>
      <c r="U116" s="9">
        <v>0</v>
      </c>
      <c r="V116" s="11"/>
    </row>
    <row r="117" s="2" customFormat="1" ht="22.5" customHeight="1" spans="1:22">
      <c r="A117" s="7">
        <f>115</f>
        <v>115</v>
      </c>
      <c r="B117" s="7" t="s">
        <v>290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42</v>
      </c>
      <c r="H117" s="7" t="s">
        <v>291</v>
      </c>
      <c r="I117" s="7" t="s">
        <v>30</v>
      </c>
      <c r="J117" s="7" t="s">
        <v>31</v>
      </c>
      <c r="K117" s="7" t="s">
        <v>32</v>
      </c>
      <c r="L117" s="9">
        <v>2</v>
      </c>
      <c r="M117" s="9">
        <v>2</v>
      </c>
      <c r="N117" s="10">
        <v>43070</v>
      </c>
      <c r="O117" s="7" t="s">
        <v>39</v>
      </c>
      <c r="P117" s="7" t="s">
        <v>50</v>
      </c>
      <c r="Q117" s="7">
        <v>731</v>
      </c>
      <c r="R117" s="9">
        <v>1074</v>
      </c>
      <c r="S117" s="7">
        <v>713</v>
      </c>
      <c r="T117" s="7">
        <v>361</v>
      </c>
      <c r="U117" s="9">
        <v>0</v>
      </c>
      <c r="V117" s="11"/>
    </row>
    <row r="118" s="2" customFormat="1" ht="22.5" customHeight="1" spans="1:22">
      <c r="A118" s="7">
        <f>116</f>
        <v>116</v>
      </c>
      <c r="B118" s="7" t="s">
        <v>292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42</v>
      </c>
      <c r="H118" s="7" t="s">
        <v>293</v>
      </c>
      <c r="I118" s="7" t="s">
        <v>30</v>
      </c>
      <c r="J118" s="7" t="s">
        <v>31</v>
      </c>
      <c r="K118" s="7" t="s">
        <v>32</v>
      </c>
      <c r="L118" s="9">
        <v>1</v>
      </c>
      <c r="M118" s="9">
        <v>1</v>
      </c>
      <c r="N118" s="10">
        <v>43070</v>
      </c>
      <c r="O118" s="7" t="s">
        <v>39</v>
      </c>
      <c r="P118" s="7" t="s">
        <v>50</v>
      </c>
      <c r="Q118" s="7">
        <v>367</v>
      </c>
      <c r="R118" s="9">
        <v>572</v>
      </c>
      <c r="S118" s="7">
        <v>355</v>
      </c>
      <c r="T118" s="7">
        <v>217</v>
      </c>
      <c r="U118" s="9">
        <v>0</v>
      </c>
      <c r="V118" s="11"/>
    </row>
    <row r="119" s="2" customFormat="1" ht="22.5" customHeight="1" spans="1:22">
      <c r="A119" s="7">
        <f>117</f>
        <v>117</v>
      </c>
      <c r="B119" s="7" t="s">
        <v>294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42</v>
      </c>
      <c r="H119" s="7" t="s">
        <v>295</v>
      </c>
      <c r="I119" s="7" t="s">
        <v>30</v>
      </c>
      <c r="J119" s="7" t="s">
        <v>38</v>
      </c>
      <c r="K119" s="7" t="s">
        <v>32</v>
      </c>
      <c r="L119" s="9">
        <v>1</v>
      </c>
      <c r="M119" s="9">
        <v>1</v>
      </c>
      <c r="N119" s="10">
        <v>43070</v>
      </c>
      <c r="O119" s="7" t="s">
        <v>39</v>
      </c>
      <c r="P119" s="7" t="s">
        <v>50</v>
      </c>
      <c r="Q119" s="7">
        <v>406</v>
      </c>
      <c r="R119" s="9">
        <v>460</v>
      </c>
      <c r="S119" s="7">
        <v>316</v>
      </c>
      <c r="T119" s="7">
        <v>144</v>
      </c>
      <c r="U119" s="9">
        <v>0</v>
      </c>
      <c r="V119" s="11"/>
    </row>
    <row r="120" s="2" customFormat="1" ht="22.5" customHeight="1" spans="1:22">
      <c r="A120" s="7">
        <f>118</f>
        <v>118</v>
      </c>
      <c r="B120" s="7" t="s">
        <v>296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42</v>
      </c>
      <c r="H120" s="7" t="s">
        <v>297</v>
      </c>
      <c r="I120" s="7" t="s">
        <v>30</v>
      </c>
      <c r="J120" s="7" t="s">
        <v>31</v>
      </c>
      <c r="K120" s="7" t="s">
        <v>32</v>
      </c>
      <c r="L120" s="9">
        <v>1</v>
      </c>
      <c r="M120" s="9">
        <v>1</v>
      </c>
      <c r="N120" s="10">
        <v>43942</v>
      </c>
      <c r="O120" s="7" t="s">
        <v>195</v>
      </c>
      <c r="P120" s="7" t="s">
        <v>50</v>
      </c>
      <c r="Q120" s="7">
        <v>377</v>
      </c>
      <c r="R120" s="9">
        <v>562</v>
      </c>
      <c r="S120" s="7">
        <v>345</v>
      </c>
      <c r="T120" s="7">
        <v>217</v>
      </c>
      <c r="U120" s="9">
        <v>0</v>
      </c>
      <c r="V120" s="11"/>
    </row>
    <row r="121" s="2" customFormat="1" ht="22.5" customHeight="1" spans="1:22">
      <c r="A121" s="7">
        <f>119</f>
        <v>119</v>
      </c>
      <c r="B121" s="7" t="s">
        <v>278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28</v>
      </c>
      <c r="H121" s="7" t="s">
        <v>298</v>
      </c>
      <c r="I121" s="7" t="s">
        <v>30</v>
      </c>
      <c r="J121" s="7" t="s">
        <v>38</v>
      </c>
      <c r="K121" s="7" t="s">
        <v>32</v>
      </c>
      <c r="L121" s="9">
        <v>6</v>
      </c>
      <c r="M121" s="9">
        <v>6</v>
      </c>
      <c r="N121" s="10">
        <v>43329</v>
      </c>
      <c r="O121" s="7" t="s">
        <v>59</v>
      </c>
      <c r="P121" s="7" t="s">
        <v>64</v>
      </c>
      <c r="Q121" s="7">
        <v>2466</v>
      </c>
      <c r="R121" s="9">
        <v>2442</v>
      </c>
      <c r="S121" s="7">
        <v>1866</v>
      </c>
      <c r="T121" s="7">
        <v>576</v>
      </c>
      <c r="U121" s="9">
        <v>0</v>
      </c>
      <c r="V121" s="11"/>
    </row>
    <row r="122" s="2" customFormat="1" ht="22.5" customHeight="1" spans="1:22">
      <c r="A122" s="7">
        <f>120</f>
        <v>120</v>
      </c>
      <c r="B122" s="7" t="s">
        <v>299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28</v>
      </c>
      <c r="H122" s="7" t="s">
        <v>300</v>
      </c>
      <c r="I122" s="7" t="s">
        <v>30</v>
      </c>
      <c r="J122" s="7" t="s">
        <v>31</v>
      </c>
      <c r="K122" s="7" t="s">
        <v>32</v>
      </c>
      <c r="L122" s="9">
        <v>1</v>
      </c>
      <c r="M122" s="9">
        <v>1</v>
      </c>
      <c r="N122" s="10">
        <v>43070</v>
      </c>
      <c r="O122" s="7" t="s">
        <v>92</v>
      </c>
      <c r="P122" s="7" t="s">
        <v>74</v>
      </c>
      <c r="Q122" s="7">
        <v>437</v>
      </c>
      <c r="R122" s="9">
        <v>502</v>
      </c>
      <c r="S122" s="7">
        <v>285</v>
      </c>
      <c r="T122" s="7">
        <v>217</v>
      </c>
      <c r="U122" s="9">
        <v>0</v>
      </c>
      <c r="V122" s="11"/>
    </row>
    <row r="123" s="2" customFormat="1" ht="22.5" customHeight="1" spans="1:22">
      <c r="A123" s="7">
        <f>121</f>
        <v>121</v>
      </c>
      <c r="B123" s="7" t="s">
        <v>301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28</v>
      </c>
      <c r="H123" s="7" t="s">
        <v>302</v>
      </c>
      <c r="I123" s="7" t="s">
        <v>30</v>
      </c>
      <c r="J123" s="7" t="s">
        <v>38</v>
      </c>
      <c r="K123" s="7" t="s">
        <v>32</v>
      </c>
      <c r="L123" s="9">
        <v>3</v>
      </c>
      <c r="M123" s="9">
        <v>3</v>
      </c>
      <c r="N123" s="10">
        <v>43070</v>
      </c>
      <c r="O123" s="7" t="s">
        <v>39</v>
      </c>
      <c r="P123" s="7" t="s">
        <v>74</v>
      </c>
      <c r="Q123" s="7">
        <v>1196</v>
      </c>
      <c r="R123" s="9">
        <v>1258</v>
      </c>
      <c r="S123" s="7">
        <v>970</v>
      </c>
      <c r="T123" s="7">
        <v>288</v>
      </c>
      <c r="U123" s="9">
        <v>0</v>
      </c>
      <c r="V123" s="11"/>
    </row>
    <row r="124" s="2" customFormat="1" ht="22.5" customHeight="1" spans="1:22">
      <c r="A124" s="7">
        <f>122</f>
        <v>122</v>
      </c>
      <c r="B124" s="7" t="s">
        <v>303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42</v>
      </c>
      <c r="H124" s="7" t="s">
        <v>129</v>
      </c>
      <c r="I124" s="7" t="s">
        <v>30</v>
      </c>
      <c r="J124" s="7" t="s">
        <v>31</v>
      </c>
      <c r="K124" s="7" t="s">
        <v>32</v>
      </c>
      <c r="L124" s="9">
        <v>1</v>
      </c>
      <c r="M124" s="9">
        <v>1</v>
      </c>
      <c r="N124" s="10">
        <v>43070</v>
      </c>
      <c r="O124" s="7" t="s">
        <v>39</v>
      </c>
      <c r="P124" s="7" t="s">
        <v>50</v>
      </c>
      <c r="Q124" s="7">
        <v>370</v>
      </c>
      <c r="R124" s="9">
        <v>569</v>
      </c>
      <c r="S124" s="7">
        <v>352</v>
      </c>
      <c r="T124" s="7">
        <v>217</v>
      </c>
      <c r="U124" s="9">
        <v>0</v>
      </c>
      <c r="V124" s="11"/>
    </row>
    <row r="125" s="2" customFormat="1" ht="22.5" customHeight="1" spans="1:22">
      <c r="A125" s="7">
        <f>123</f>
        <v>123</v>
      </c>
      <c r="B125" s="7" t="s">
        <v>304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28</v>
      </c>
      <c r="H125" s="7" t="s">
        <v>305</v>
      </c>
      <c r="I125" s="7" t="s">
        <v>30</v>
      </c>
      <c r="J125" s="7" t="s">
        <v>31</v>
      </c>
      <c r="K125" s="7" t="s">
        <v>32</v>
      </c>
      <c r="L125" s="9">
        <v>1</v>
      </c>
      <c r="M125" s="9">
        <v>1</v>
      </c>
      <c r="N125" s="10">
        <v>43070</v>
      </c>
      <c r="O125" s="7" t="s">
        <v>39</v>
      </c>
      <c r="P125" s="7" t="s">
        <v>50</v>
      </c>
      <c r="Q125" s="7">
        <v>370</v>
      </c>
      <c r="R125" s="9">
        <v>569</v>
      </c>
      <c r="S125" s="7">
        <v>352</v>
      </c>
      <c r="T125" s="7">
        <v>217</v>
      </c>
      <c r="U125" s="9">
        <v>0</v>
      </c>
      <c r="V125" s="11"/>
    </row>
    <row r="126" s="2" customFormat="1" ht="22.5" customHeight="1" spans="1:22">
      <c r="A126" s="7">
        <f>124</f>
        <v>124</v>
      </c>
      <c r="B126" s="7" t="s">
        <v>306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61</v>
      </c>
      <c r="H126" s="7" t="s">
        <v>307</v>
      </c>
      <c r="I126" s="7" t="s">
        <v>30</v>
      </c>
      <c r="J126" s="7" t="s">
        <v>31</v>
      </c>
      <c r="K126" s="7" t="s">
        <v>32</v>
      </c>
      <c r="L126" s="9">
        <v>1</v>
      </c>
      <c r="M126" s="9">
        <v>1</v>
      </c>
      <c r="N126" s="10">
        <v>43339</v>
      </c>
      <c r="O126" s="7" t="s">
        <v>59</v>
      </c>
      <c r="P126" s="7" t="s">
        <v>50</v>
      </c>
      <c r="Q126" s="7">
        <v>380</v>
      </c>
      <c r="R126" s="9">
        <v>559</v>
      </c>
      <c r="S126" s="7">
        <v>342</v>
      </c>
      <c r="T126" s="7">
        <v>217</v>
      </c>
      <c r="U126" s="9">
        <v>0</v>
      </c>
      <c r="V126" s="11"/>
    </row>
    <row r="127" s="2" customFormat="1" ht="22.5" customHeight="1" spans="1:22">
      <c r="A127" s="7">
        <f>125</f>
        <v>125</v>
      </c>
      <c r="B127" s="7" t="s">
        <v>308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28</v>
      </c>
      <c r="H127" s="7" t="s">
        <v>309</v>
      </c>
      <c r="I127" s="7" t="s">
        <v>30</v>
      </c>
      <c r="J127" s="7" t="s">
        <v>31</v>
      </c>
      <c r="K127" s="7" t="s">
        <v>32</v>
      </c>
      <c r="L127" s="9">
        <v>1</v>
      </c>
      <c r="M127" s="9">
        <v>1</v>
      </c>
      <c r="N127" s="10">
        <v>43070</v>
      </c>
      <c r="O127" s="7" t="s">
        <v>39</v>
      </c>
      <c r="P127" s="7" t="s">
        <v>50</v>
      </c>
      <c r="Q127" s="7">
        <v>369</v>
      </c>
      <c r="R127" s="9">
        <v>570</v>
      </c>
      <c r="S127" s="7">
        <v>353</v>
      </c>
      <c r="T127" s="7">
        <v>217</v>
      </c>
      <c r="U127" s="9">
        <v>0</v>
      </c>
      <c r="V127" s="11"/>
    </row>
    <row r="128" s="2" customFormat="1" ht="22.5" customHeight="1" spans="1:22">
      <c r="A128" s="7">
        <f>126</f>
        <v>126</v>
      </c>
      <c r="B128" s="7" t="s">
        <v>310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42</v>
      </c>
      <c r="H128" s="7" t="s">
        <v>311</v>
      </c>
      <c r="I128" s="7" t="s">
        <v>30</v>
      </c>
      <c r="J128" s="7" t="s">
        <v>31</v>
      </c>
      <c r="K128" s="7" t="s">
        <v>32</v>
      </c>
      <c r="L128" s="9">
        <v>2</v>
      </c>
      <c r="M128" s="9">
        <v>2</v>
      </c>
      <c r="N128" s="10">
        <v>43070</v>
      </c>
      <c r="O128" s="7" t="s">
        <v>39</v>
      </c>
      <c r="P128" s="7" t="s">
        <v>50</v>
      </c>
      <c r="Q128" s="7">
        <v>733</v>
      </c>
      <c r="R128" s="9">
        <v>1145</v>
      </c>
      <c r="S128" s="7">
        <v>711</v>
      </c>
      <c r="T128" s="7">
        <v>434</v>
      </c>
      <c r="U128" s="9">
        <v>0</v>
      </c>
      <c r="V128" s="11"/>
    </row>
    <row r="129" s="2" customFormat="1" ht="22.5" customHeight="1" spans="1:22">
      <c r="A129" s="7">
        <f>127</f>
        <v>127</v>
      </c>
      <c r="B129" s="7" t="s">
        <v>312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61</v>
      </c>
      <c r="H129" s="7" t="s">
        <v>313</v>
      </c>
      <c r="I129" s="7" t="s">
        <v>30</v>
      </c>
      <c r="J129" s="7" t="s">
        <v>31</v>
      </c>
      <c r="K129" s="7" t="s">
        <v>32</v>
      </c>
      <c r="L129" s="9">
        <v>4</v>
      </c>
      <c r="M129" s="9">
        <v>4</v>
      </c>
      <c r="N129" s="10">
        <v>43070</v>
      </c>
      <c r="O129" s="7" t="s">
        <v>39</v>
      </c>
      <c r="P129" s="7" t="s">
        <v>34</v>
      </c>
      <c r="Q129" s="7">
        <v>1497</v>
      </c>
      <c r="R129" s="9">
        <v>1896</v>
      </c>
      <c r="S129" s="7">
        <v>1391</v>
      </c>
      <c r="T129" s="7">
        <v>505</v>
      </c>
      <c r="U129" s="9">
        <v>0</v>
      </c>
      <c r="V129" s="11" t="s">
        <v>35</v>
      </c>
    </row>
    <row r="130" s="2" customFormat="1" ht="22.5" customHeight="1" spans="1:22">
      <c r="A130" s="7">
        <f>128</f>
        <v>128</v>
      </c>
      <c r="B130" s="7" t="s">
        <v>314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42</v>
      </c>
      <c r="H130" s="7" t="s">
        <v>315</v>
      </c>
      <c r="I130" s="7" t="s">
        <v>30</v>
      </c>
      <c r="J130" s="7" t="s">
        <v>53</v>
      </c>
      <c r="K130" s="7" t="s">
        <v>32</v>
      </c>
      <c r="L130" s="9">
        <v>1</v>
      </c>
      <c r="M130" s="9">
        <v>1</v>
      </c>
      <c r="N130" s="10">
        <v>45125</v>
      </c>
      <c r="O130" s="7" t="s">
        <v>316</v>
      </c>
      <c r="P130" s="7" t="s">
        <v>34</v>
      </c>
      <c r="Q130" s="7">
        <v>404</v>
      </c>
      <c r="R130" s="9">
        <v>318</v>
      </c>
      <c r="S130" s="7">
        <v>318</v>
      </c>
      <c r="T130" s="7">
        <v>0</v>
      </c>
      <c r="U130" s="9">
        <v>0</v>
      </c>
      <c r="V130" s="11"/>
    </row>
    <row r="131" s="2" customFormat="1" ht="22.5" customHeight="1" spans="1:22">
      <c r="A131" s="7">
        <f>129</f>
        <v>129</v>
      </c>
      <c r="B131" s="7" t="s">
        <v>317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45</v>
      </c>
      <c r="H131" s="7" t="s">
        <v>318</v>
      </c>
      <c r="I131" s="7" t="s">
        <v>30</v>
      </c>
      <c r="J131" s="7" t="s">
        <v>38</v>
      </c>
      <c r="K131" s="7" t="s">
        <v>32</v>
      </c>
      <c r="L131" s="9">
        <v>1</v>
      </c>
      <c r="M131" s="9">
        <v>1</v>
      </c>
      <c r="N131" s="10">
        <v>43669</v>
      </c>
      <c r="O131" s="7" t="s">
        <v>94</v>
      </c>
      <c r="P131" s="7" t="s">
        <v>34</v>
      </c>
      <c r="Q131" s="7">
        <v>400</v>
      </c>
      <c r="R131" s="9">
        <v>466</v>
      </c>
      <c r="S131" s="7">
        <v>322</v>
      </c>
      <c r="T131" s="7">
        <v>144</v>
      </c>
      <c r="U131" s="9">
        <v>0</v>
      </c>
      <c r="V131" s="11"/>
    </row>
    <row r="132" s="2" customFormat="1" ht="22.5" customHeight="1" spans="1:22">
      <c r="A132" s="7">
        <f>130</f>
        <v>130</v>
      </c>
      <c r="B132" s="7" t="s">
        <v>319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42</v>
      </c>
      <c r="H132" s="7" t="s">
        <v>320</v>
      </c>
      <c r="I132" s="7" t="s">
        <v>30</v>
      </c>
      <c r="J132" s="7" t="s">
        <v>38</v>
      </c>
      <c r="K132" s="7" t="s">
        <v>32</v>
      </c>
      <c r="L132" s="9">
        <v>2</v>
      </c>
      <c r="M132" s="9">
        <v>2</v>
      </c>
      <c r="N132" s="10">
        <v>45125</v>
      </c>
      <c r="O132" s="7" t="s">
        <v>316</v>
      </c>
      <c r="P132" s="7" t="s">
        <v>34</v>
      </c>
      <c r="Q132" s="7">
        <v>787</v>
      </c>
      <c r="R132" s="9">
        <v>801</v>
      </c>
      <c r="S132" s="7">
        <v>657</v>
      </c>
      <c r="T132" s="7">
        <v>144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321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86</v>
      </c>
      <c r="H133" s="7" t="s">
        <v>322</v>
      </c>
      <c r="I133" s="7" t="s">
        <v>30</v>
      </c>
      <c r="J133" s="7" t="s">
        <v>31</v>
      </c>
      <c r="K133" s="7" t="s">
        <v>32</v>
      </c>
      <c r="L133" s="9">
        <v>2</v>
      </c>
      <c r="M133" s="9">
        <v>2</v>
      </c>
      <c r="N133" s="10">
        <v>43217</v>
      </c>
      <c r="O133" s="7" t="s">
        <v>323</v>
      </c>
      <c r="P133" s="7" t="s">
        <v>34</v>
      </c>
      <c r="Q133" s="7">
        <v>560</v>
      </c>
      <c r="R133" s="9">
        <v>1101</v>
      </c>
      <c r="S133" s="7">
        <v>884</v>
      </c>
      <c r="T133" s="7">
        <v>217</v>
      </c>
      <c r="U133" s="9">
        <v>0</v>
      </c>
      <c r="V133" s="11"/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86</v>
      </c>
      <c r="H134" s="7" t="s">
        <v>325</v>
      </c>
      <c r="I134" s="7" t="s">
        <v>30</v>
      </c>
      <c r="J134" s="7" t="s">
        <v>31</v>
      </c>
      <c r="K134" s="7" t="s">
        <v>32</v>
      </c>
      <c r="L134" s="9">
        <v>2</v>
      </c>
      <c r="M134" s="9">
        <v>2</v>
      </c>
      <c r="N134" s="10">
        <v>43070</v>
      </c>
      <c r="O134" s="7" t="s">
        <v>39</v>
      </c>
      <c r="P134" s="7" t="s">
        <v>50</v>
      </c>
      <c r="Q134" s="7">
        <v>716</v>
      </c>
      <c r="R134" s="9">
        <v>945</v>
      </c>
      <c r="S134" s="7">
        <v>728</v>
      </c>
      <c r="T134" s="7">
        <v>217</v>
      </c>
      <c r="U134" s="9">
        <v>0</v>
      </c>
      <c r="V134" s="11"/>
    </row>
    <row r="135" s="2" customFormat="1" ht="22.5" customHeight="1" spans="1:22">
      <c r="A135" s="7">
        <f>133</f>
        <v>133</v>
      </c>
      <c r="B135" s="7" t="s">
        <v>326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86</v>
      </c>
      <c r="H135" s="7" t="s">
        <v>327</v>
      </c>
      <c r="I135" s="7" t="s">
        <v>30</v>
      </c>
      <c r="J135" s="7" t="s">
        <v>31</v>
      </c>
      <c r="K135" s="7" t="s">
        <v>32</v>
      </c>
      <c r="L135" s="9">
        <v>1</v>
      </c>
      <c r="M135" s="9">
        <v>1</v>
      </c>
      <c r="N135" s="10">
        <v>43070</v>
      </c>
      <c r="O135" s="7" t="s">
        <v>39</v>
      </c>
      <c r="P135" s="7" t="s">
        <v>50</v>
      </c>
      <c r="Q135" s="7">
        <v>346</v>
      </c>
      <c r="R135" s="9">
        <v>593</v>
      </c>
      <c r="S135" s="7">
        <v>376</v>
      </c>
      <c r="T135" s="7">
        <v>217</v>
      </c>
      <c r="U135" s="9">
        <v>0</v>
      </c>
      <c r="V135" s="11" t="s">
        <v>35</v>
      </c>
    </row>
    <row r="136" s="2" customFormat="1" ht="22.5" customHeight="1" spans="1:22">
      <c r="A136" s="7">
        <f>134</f>
        <v>134</v>
      </c>
      <c r="B136" s="7" t="s">
        <v>328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28</v>
      </c>
      <c r="H136" s="7" t="s">
        <v>62</v>
      </c>
      <c r="I136" s="7" t="s">
        <v>30</v>
      </c>
      <c r="J136" s="7" t="s">
        <v>31</v>
      </c>
      <c r="K136" s="7" t="s">
        <v>329</v>
      </c>
      <c r="L136" s="9">
        <v>1</v>
      </c>
      <c r="M136" s="9">
        <v>1</v>
      </c>
      <c r="N136" s="10">
        <v>43070</v>
      </c>
      <c r="O136" s="7" t="s">
        <v>330</v>
      </c>
      <c r="P136" s="7" t="s">
        <v>50</v>
      </c>
      <c r="Q136" s="7">
        <v>350</v>
      </c>
      <c r="R136" s="9">
        <v>589</v>
      </c>
      <c r="S136" s="7">
        <v>372</v>
      </c>
      <c r="T136" s="7">
        <v>217</v>
      </c>
      <c r="U136" s="9">
        <v>0</v>
      </c>
      <c r="V136" s="11" t="s">
        <v>35</v>
      </c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86</v>
      </c>
      <c r="H137" s="7" t="s">
        <v>332</v>
      </c>
      <c r="I137" s="7" t="s">
        <v>30</v>
      </c>
      <c r="J137" s="7" t="s">
        <v>38</v>
      </c>
      <c r="K137" s="7" t="s">
        <v>32</v>
      </c>
      <c r="L137" s="9">
        <v>1</v>
      </c>
      <c r="M137" s="9">
        <v>1</v>
      </c>
      <c r="N137" s="10">
        <v>45356</v>
      </c>
      <c r="O137" s="7" t="s">
        <v>333</v>
      </c>
      <c r="P137" s="7" t="s">
        <v>50</v>
      </c>
      <c r="Q137" s="7">
        <v>350</v>
      </c>
      <c r="R137" s="9">
        <v>516</v>
      </c>
      <c r="S137" s="7">
        <v>372</v>
      </c>
      <c r="T137" s="7">
        <v>144</v>
      </c>
      <c r="U137" s="9">
        <v>0</v>
      </c>
      <c r="V137" s="11" t="s">
        <v>40</v>
      </c>
    </row>
    <row r="138" s="2" customFormat="1" ht="22.5" customHeight="1" spans="1:22">
      <c r="A138" s="7">
        <f>136</f>
        <v>136</v>
      </c>
      <c r="B138" s="7" t="s">
        <v>334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121</v>
      </c>
      <c r="H138" s="7" t="s">
        <v>335</v>
      </c>
      <c r="I138" s="7" t="s">
        <v>30</v>
      </c>
      <c r="J138" s="7" t="s">
        <v>38</v>
      </c>
      <c r="K138" s="7" t="s">
        <v>32</v>
      </c>
      <c r="L138" s="9">
        <v>1</v>
      </c>
      <c r="M138" s="9">
        <v>1</v>
      </c>
      <c r="N138" s="10">
        <v>43070</v>
      </c>
      <c r="O138" s="7" t="s">
        <v>39</v>
      </c>
      <c r="P138" s="7" t="s">
        <v>64</v>
      </c>
      <c r="Q138" s="7">
        <v>440</v>
      </c>
      <c r="R138" s="9">
        <v>426</v>
      </c>
      <c r="S138" s="7">
        <v>282</v>
      </c>
      <c r="T138" s="7">
        <v>144</v>
      </c>
      <c r="U138" s="9">
        <v>0</v>
      </c>
      <c r="V138" s="11" t="s">
        <v>40</v>
      </c>
    </row>
    <row r="139" s="2" customFormat="1" ht="22.5" customHeight="1" spans="1:22">
      <c r="A139" s="7">
        <f>137</f>
        <v>137</v>
      </c>
      <c r="B139" s="7" t="s">
        <v>336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121</v>
      </c>
      <c r="H139" s="7" t="s">
        <v>337</v>
      </c>
      <c r="I139" s="7" t="s">
        <v>30</v>
      </c>
      <c r="J139" s="7" t="s">
        <v>31</v>
      </c>
      <c r="K139" s="7" t="s">
        <v>32</v>
      </c>
      <c r="L139" s="9">
        <v>6</v>
      </c>
      <c r="M139" s="9">
        <v>6</v>
      </c>
      <c r="N139" s="10">
        <v>44790</v>
      </c>
      <c r="O139" s="7" t="s">
        <v>338</v>
      </c>
      <c r="P139" s="7" t="s">
        <v>50</v>
      </c>
      <c r="Q139" s="7">
        <v>2322</v>
      </c>
      <c r="R139" s="9">
        <v>2803</v>
      </c>
      <c r="S139" s="7">
        <v>2010</v>
      </c>
      <c r="T139" s="7">
        <v>793</v>
      </c>
      <c r="U139" s="9">
        <v>0</v>
      </c>
      <c r="V139" s="11" t="s">
        <v>35</v>
      </c>
    </row>
    <row r="140" s="2" customFormat="1" ht="22.5" customHeight="1" spans="1:22">
      <c r="A140" s="7">
        <f>138</f>
        <v>138</v>
      </c>
      <c r="B140" s="7" t="s">
        <v>339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86</v>
      </c>
      <c r="H140" s="7" t="s">
        <v>340</v>
      </c>
      <c r="I140" s="7" t="s">
        <v>30</v>
      </c>
      <c r="J140" s="7" t="s">
        <v>38</v>
      </c>
      <c r="K140" s="7" t="s">
        <v>32</v>
      </c>
      <c r="L140" s="9">
        <v>3</v>
      </c>
      <c r="M140" s="9">
        <v>3</v>
      </c>
      <c r="N140" s="10">
        <v>43327</v>
      </c>
      <c r="O140" s="7" t="s">
        <v>59</v>
      </c>
      <c r="P140" s="7" t="s">
        <v>74</v>
      </c>
      <c r="Q140" s="7">
        <v>1178</v>
      </c>
      <c r="R140" s="9">
        <v>1276</v>
      </c>
      <c r="S140" s="7">
        <v>988</v>
      </c>
      <c r="T140" s="7">
        <v>288</v>
      </c>
      <c r="U140" s="9">
        <v>0</v>
      </c>
      <c r="V140" s="11"/>
    </row>
    <row r="141" s="2" customFormat="1" ht="22.5" customHeight="1" spans="1:22">
      <c r="A141" s="7">
        <f>139</f>
        <v>139</v>
      </c>
      <c r="B141" s="7" t="s">
        <v>341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45</v>
      </c>
      <c r="H141" s="7" t="s">
        <v>186</v>
      </c>
      <c r="I141" s="7" t="s">
        <v>30</v>
      </c>
      <c r="J141" s="7" t="s">
        <v>31</v>
      </c>
      <c r="K141" s="7" t="s">
        <v>32</v>
      </c>
      <c r="L141" s="9">
        <v>2</v>
      </c>
      <c r="M141" s="9">
        <v>2</v>
      </c>
      <c r="N141" s="10">
        <v>45168</v>
      </c>
      <c r="O141" s="7" t="s">
        <v>342</v>
      </c>
      <c r="P141" s="7" t="s">
        <v>50</v>
      </c>
      <c r="Q141" s="7">
        <v>729</v>
      </c>
      <c r="R141" s="9">
        <v>1076</v>
      </c>
      <c r="S141" s="7">
        <v>715</v>
      </c>
      <c r="T141" s="7">
        <v>361</v>
      </c>
      <c r="U141" s="9">
        <v>0</v>
      </c>
      <c r="V141" s="11" t="s">
        <v>35</v>
      </c>
    </row>
    <row r="142" s="2" customFormat="1" ht="22.5" customHeight="1" spans="1:22">
      <c r="A142" s="7">
        <f>140</f>
        <v>140</v>
      </c>
      <c r="B142" s="7" t="s">
        <v>343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42</v>
      </c>
      <c r="H142" s="7" t="s">
        <v>279</v>
      </c>
      <c r="I142" s="7" t="s">
        <v>30</v>
      </c>
      <c r="J142" s="7" t="s">
        <v>38</v>
      </c>
      <c r="K142" s="7" t="s">
        <v>32</v>
      </c>
      <c r="L142" s="9">
        <v>3</v>
      </c>
      <c r="M142" s="9">
        <v>3</v>
      </c>
      <c r="N142" s="10">
        <v>43070</v>
      </c>
      <c r="O142" s="7" t="s">
        <v>39</v>
      </c>
      <c r="P142" s="7" t="s">
        <v>34</v>
      </c>
      <c r="Q142" s="7">
        <v>1196</v>
      </c>
      <c r="R142" s="9">
        <v>1114</v>
      </c>
      <c r="S142" s="7">
        <v>970</v>
      </c>
      <c r="T142" s="7">
        <v>144</v>
      </c>
      <c r="U142" s="9">
        <v>0</v>
      </c>
      <c r="V142" s="11" t="s">
        <v>40</v>
      </c>
    </row>
    <row r="143" s="2" customFormat="1" ht="22.5" customHeight="1" spans="1:22">
      <c r="A143" s="7">
        <f>141</f>
        <v>141</v>
      </c>
      <c r="B143" s="7" t="s">
        <v>344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86</v>
      </c>
      <c r="H143" s="7" t="s">
        <v>108</v>
      </c>
      <c r="I143" s="7" t="s">
        <v>30</v>
      </c>
      <c r="J143" s="7" t="s">
        <v>31</v>
      </c>
      <c r="K143" s="7" t="s">
        <v>32</v>
      </c>
      <c r="L143" s="9">
        <v>1</v>
      </c>
      <c r="M143" s="9">
        <v>1</v>
      </c>
      <c r="N143" s="10">
        <v>45418</v>
      </c>
      <c r="O143" s="7" t="s">
        <v>345</v>
      </c>
      <c r="P143" s="7" t="s">
        <v>50</v>
      </c>
      <c r="Q143" s="7">
        <v>356</v>
      </c>
      <c r="R143" s="9">
        <v>583</v>
      </c>
      <c r="S143" s="7">
        <v>366</v>
      </c>
      <c r="T143" s="7">
        <v>217</v>
      </c>
      <c r="U143" s="9">
        <v>0</v>
      </c>
      <c r="V143" s="11" t="s">
        <v>35</v>
      </c>
    </row>
    <row r="144" s="2" customFormat="1" ht="22.5" customHeight="1" spans="1:22">
      <c r="A144" s="7">
        <f>142</f>
        <v>142</v>
      </c>
      <c r="B144" s="7" t="s">
        <v>346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61</v>
      </c>
      <c r="H144" s="7" t="s">
        <v>347</v>
      </c>
      <c r="I144" s="7" t="s">
        <v>30</v>
      </c>
      <c r="J144" s="7" t="s">
        <v>31</v>
      </c>
      <c r="K144" s="7" t="s">
        <v>32</v>
      </c>
      <c r="L144" s="9">
        <v>5</v>
      </c>
      <c r="M144" s="9">
        <v>5</v>
      </c>
      <c r="N144" s="10">
        <v>43070</v>
      </c>
      <c r="O144" s="7" t="s">
        <v>39</v>
      </c>
      <c r="P144" s="7" t="s">
        <v>50</v>
      </c>
      <c r="Q144" s="7">
        <v>1841</v>
      </c>
      <c r="R144" s="9">
        <v>2635</v>
      </c>
      <c r="S144" s="7">
        <v>1769</v>
      </c>
      <c r="T144" s="7">
        <v>866</v>
      </c>
      <c r="U144" s="9">
        <v>0</v>
      </c>
      <c r="V144" s="11" t="s">
        <v>35</v>
      </c>
    </row>
    <row r="145" s="2" customFormat="1" ht="22.5" customHeight="1" spans="1:22">
      <c r="A145" s="7">
        <f>143</f>
        <v>143</v>
      </c>
      <c r="B145" s="7" t="s">
        <v>348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45</v>
      </c>
      <c r="H145" s="7" t="s">
        <v>349</v>
      </c>
      <c r="I145" s="7" t="s">
        <v>30</v>
      </c>
      <c r="J145" s="7" t="s">
        <v>38</v>
      </c>
      <c r="K145" s="7" t="s">
        <v>32</v>
      </c>
      <c r="L145" s="9">
        <v>1</v>
      </c>
      <c r="M145" s="9">
        <v>1</v>
      </c>
      <c r="N145" s="10">
        <v>43335</v>
      </c>
      <c r="O145" s="7" t="s">
        <v>59</v>
      </c>
      <c r="P145" s="7" t="s">
        <v>74</v>
      </c>
      <c r="Q145" s="7">
        <v>400</v>
      </c>
      <c r="R145" s="9">
        <v>466</v>
      </c>
      <c r="S145" s="7">
        <v>322</v>
      </c>
      <c r="T145" s="7">
        <v>144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350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28</v>
      </c>
      <c r="H146" s="7" t="s">
        <v>351</v>
      </c>
      <c r="I146" s="7" t="s">
        <v>30</v>
      </c>
      <c r="J146" s="7" t="s">
        <v>31</v>
      </c>
      <c r="K146" s="7" t="s">
        <v>32</v>
      </c>
      <c r="L146" s="9">
        <v>5</v>
      </c>
      <c r="M146" s="9">
        <v>5</v>
      </c>
      <c r="N146" s="10">
        <v>45035</v>
      </c>
      <c r="O146" s="7" t="s">
        <v>352</v>
      </c>
      <c r="P146" s="7" t="s">
        <v>34</v>
      </c>
      <c r="Q146" s="7">
        <v>1810</v>
      </c>
      <c r="R146" s="9">
        <v>2305</v>
      </c>
      <c r="S146" s="7">
        <v>1800</v>
      </c>
      <c r="T146" s="7">
        <v>505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353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42</v>
      </c>
      <c r="H147" s="7" t="s">
        <v>354</v>
      </c>
      <c r="I147" s="7" t="s">
        <v>30</v>
      </c>
      <c r="J147" s="7" t="s">
        <v>31</v>
      </c>
      <c r="K147" s="7" t="s">
        <v>329</v>
      </c>
      <c r="L147" s="9">
        <v>4</v>
      </c>
      <c r="M147" s="9">
        <v>4</v>
      </c>
      <c r="N147" s="10">
        <v>45015</v>
      </c>
      <c r="O147" s="7" t="s">
        <v>352</v>
      </c>
      <c r="P147" s="7" t="s">
        <v>34</v>
      </c>
      <c r="Q147" s="7">
        <v>1502</v>
      </c>
      <c r="R147" s="9">
        <v>1891</v>
      </c>
      <c r="S147" s="7">
        <v>1386</v>
      </c>
      <c r="T147" s="7">
        <v>505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355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61</v>
      </c>
      <c r="H148" s="7" t="s">
        <v>356</v>
      </c>
      <c r="I148" s="7" t="s">
        <v>30</v>
      </c>
      <c r="J148" s="7" t="s">
        <v>38</v>
      </c>
      <c r="K148" s="7" t="s">
        <v>32</v>
      </c>
      <c r="L148" s="9">
        <v>1</v>
      </c>
      <c r="M148" s="9">
        <v>1</v>
      </c>
      <c r="N148" s="10">
        <v>43070</v>
      </c>
      <c r="O148" s="7" t="s">
        <v>330</v>
      </c>
      <c r="P148" s="7" t="s">
        <v>34</v>
      </c>
      <c r="Q148" s="7">
        <v>390</v>
      </c>
      <c r="R148" s="9">
        <v>476</v>
      </c>
      <c r="S148" s="7">
        <v>332</v>
      </c>
      <c r="T148" s="7">
        <v>144</v>
      </c>
      <c r="U148" s="9">
        <v>0</v>
      </c>
      <c r="V148" s="11"/>
    </row>
    <row r="149" s="2" customFormat="1" ht="22.5" customHeight="1" spans="1:22">
      <c r="A149" s="7">
        <f>147</f>
        <v>147</v>
      </c>
      <c r="B149" s="7" t="s">
        <v>357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121</v>
      </c>
      <c r="H149" s="7" t="s">
        <v>358</v>
      </c>
      <c r="I149" s="7" t="s">
        <v>30</v>
      </c>
      <c r="J149" s="7" t="s">
        <v>31</v>
      </c>
      <c r="K149" s="7" t="s">
        <v>329</v>
      </c>
      <c r="L149" s="9">
        <v>1</v>
      </c>
      <c r="M149" s="9">
        <v>1</v>
      </c>
      <c r="N149" s="10">
        <v>44932</v>
      </c>
      <c r="O149" s="7" t="s">
        <v>175</v>
      </c>
      <c r="P149" s="7" t="s">
        <v>34</v>
      </c>
      <c r="Q149" s="7">
        <v>918</v>
      </c>
      <c r="R149" s="9">
        <v>505</v>
      </c>
      <c r="S149" s="7">
        <v>0</v>
      </c>
      <c r="T149" s="7">
        <v>505</v>
      </c>
      <c r="U149" s="9">
        <v>0</v>
      </c>
      <c r="V149" s="11"/>
    </row>
    <row r="150" s="2" customFormat="1" ht="22.5" customHeight="1" spans="1:22">
      <c r="A150" s="7">
        <f>148</f>
        <v>148</v>
      </c>
      <c r="B150" s="7" t="s">
        <v>359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45</v>
      </c>
      <c r="H150" s="7" t="s">
        <v>360</v>
      </c>
      <c r="I150" s="7" t="s">
        <v>30</v>
      </c>
      <c r="J150" s="7" t="s">
        <v>38</v>
      </c>
      <c r="K150" s="7" t="s">
        <v>32</v>
      </c>
      <c r="L150" s="9">
        <v>3</v>
      </c>
      <c r="M150" s="9">
        <v>3</v>
      </c>
      <c r="N150" s="10">
        <v>43070</v>
      </c>
      <c r="O150" s="7" t="s">
        <v>39</v>
      </c>
      <c r="P150" s="7" t="s">
        <v>34</v>
      </c>
      <c r="Q150" s="7">
        <v>1239</v>
      </c>
      <c r="R150" s="9">
        <v>1215</v>
      </c>
      <c r="S150" s="7">
        <v>927</v>
      </c>
      <c r="T150" s="7">
        <v>288</v>
      </c>
      <c r="U150" s="9">
        <v>0</v>
      </c>
      <c r="V150" s="11"/>
    </row>
    <row r="151" s="2" customFormat="1" ht="22.5" customHeight="1" spans="1:22">
      <c r="A151" s="7">
        <f>149</f>
        <v>149</v>
      </c>
      <c r="B151" s="7" t="s">
        <v>361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45</v>
      </c>
      <c r="H151" s="7" t="s">
        <v>362</v>
      </c>
      <c r="I151" s="7" t="s">
        <v>30</v>
      </c>
      <c r="J151" s="7" t="s">
        <v>38</v>
      </c>
      <c r="K151" s="7" t="s">
        <v>32</v>
      </c>
      <c r="L151" s="9">
        <v>3</v>
      </c>
      <c r="M151" s="9">
        <v>3</v>
      </c>
      <c r="N151" s="10">
        <v>43362</v>
      </c>
      <c r="O151" s="7" t="s">
        <v>363</v>
      </c>
      <c r="P151" s="7" t="s">
        <v>34</v>
      </c>
      <c r="Q151" s="7">
        <v>1243</v>
      </c>
      <c r="R151" s="9">
        <v>1211</v>
      </c>
      <c r="S151" s="7">
        <v>923</v>
      </c>
      <c r="T151" s="7">
        <v>288</v>
      </c>
      <c r="U151" s="9">
        <v>0</v>
      </c>
      <c r="V151" s="11"/>
    </row>
    <row r="152" s="2" customFormat="1" ht="22.5" customHeight="1" spans="1:22">
      <c r="A152" s="7">
        <f>150</f>
        <v>150</v>
      </c>
      <c r="B152" s="7" t="s">
        <v>364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42</v>
      </c>
      <c r="H152" s="7" t="s">
        <v>365</v>
      </c>
      <c r="I152" s="7" t="s">
        <v>30</v>
      </c>
      <c r="J152" s="7" t="s">
        <v>31</v>
      </c>
      <c r="K152" s="7" t="s">
        <v>32</v>
      </c>
      <c r="L152" s="9">
        <v>2</v>
      </c>
      <c r="M152" s="9">
        <v>2</v>
      </c>
      <c r="N152" s="10">
        <v>43070</v>
      </c>
      <c r="O152" s="7" t="s">
        <v>39</v>
      </c>
      <c r="P152" s="7" t="s">
        <v>34</v>
      </c>
      <c r="Q152" s="7">
        <v>770</v>
      </c>
      <c r="R152" s="9">
        <v>1035</v>
      </c>
      <c r="S152" s="7">
        <v>674</v>
      </c>
      <c r="T152" s="7">
        <v>361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366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45</v>
      </c>
      <c r="H153" s="7" t="s">
        <v>367</v>
      </c>
      <c r="I153" s="7" t="s">
        <v>30</v>
      </c>
      <c r="J153" s="7" t="s">
        <v>31</v>
      </c>
      <c r="K153" s="7" t="s">
        <v>32</v>
      </c>
      <c r="L153" s="9">
        <v>1</v>
      </c>
      <c r="M153" s="9">
        <v>1</v>
      </c>
      <c r="N153" s="10">
        <v>44732</v>
      </c>
      <c r="O153" s="7" t="s">
        <v>368</v>
      </c>
      <c r="P153" s="7" t="s">
        <v>34</v>
      </c>
      <c r="Q153" s="7">
        <v>331</v>
      </c>
      <c r="R153" s="9">
        <v>608</v>
      </c>
      <c r="S153" s="7">
        <v>391</v>
      </c>
      <c r="T153" s="7">
        <v>217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369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71</v>
      </c>
      <c r="H154" s="7" t="s">
        <v>370</v>
      </c>
      <c r="I154" s="7" t="s">
        <v>30</v>
      </c>
      <c r="J154" s="7" t="s">
        <v>31</v>
      </c>
      <c r="K154" s="7" t="s">
        <v>32</v>
      </c>
      <c r="L154" s="9">
        <v>2</v>
      </c>
      <c r="M154" s="9">
        <v>2</v>
      </c>
      <c r="N154" s="10">
        <v>44802</v>
      </c>
      <c r="O154" s="7" t="s">
        <v>338</v>
      </c>
      <c r="P154" s="7" t="s">
        <v>50</v>
      </c>
      <c r="Q154" s="7">
        <v>649</v>
      </c>
      <c r="R154" s="9">
        <v>1012</v>
      </c>
      <c r="S154" s="7">
        <v>795</v>
      </c>
      <c r="T154" s="7">
        <v>217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371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28</v>
      </c>
      <c r="H155" s="7" t="s">
        <v>372</v>
      </c>
      <c r="I155" s="7" t="s">
        <v>30</v>
      </c>
      <c r="J155" s="7" t="s">
        <v>31</v>
      </c>
      <c r="K155" s="7" t="s">
        <v>32</v>
      </c>
      <c r="L155" s="9">
        <v>4</v>
      </c>
      <c r="M155" s="9">
        <v>4</v>
      </c>
      <c r="N155" s="10">
        <v>44813</v>
      </c>
      <c r="O155" s="7" t="s">
        <v>373</v>
      </c>
      <c r="P155" s="7" t="s">
        <v>34</v>
      </c>
      <c r="Q155" s="7">
        <v>1362</v>
      </c>
      <c r="R155" s="9">
        <v>2175</v>
      </c>
      <c r="S155" s="7">
        <v>1526</v>
      </c>
      <c r="T155" s="7">
        <v>649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374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45</v>
      </c>
      <c r="H156" s="7" t="s">
        <v>375</v>
      </c>
      <c r="I156" s="7" t="s">
        <v>30</v>
      </c>
      <c r="J156" s="7" t="s">
        <v>31</v>
      </c>
      <c r="K156" s="7" t="s">
        <v>32</v>
      </c>
      <c r="L156" s="9">
        <v>1</v>
      </c>
      <c r="M156" s="9">
        <v>1</v>
      </c>
      <c r="N156" s="10">
        <v>44732</v>
      </c>
      <c r="O156" s="7" t="s">
        <v>368</v>
      </c>
      <c r="P156" s="7" t="s">
        <v>34</v>
      </c>
      <c r="Q156" s="7">
        <v>336</v>
      </c>
      <c r="R156" s="9">
        <v>603</v>
      </c>
      <c r="S156" s="7">
        <v>386</v>
      </c>
      <c r="T156" s="7">
        <v>217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90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121</v>
      </c>
      <c r="H157" s="7" t="s">
        <v>376</v>
      </c>
      <c r="I157" s="7" t="s">
        <v>30</v>
      </c>
      <c r="J157" s="7" t="s">
        <v>38</v>
      </c>
      <c r="K157" s="7" t="s">
        <v>32</v>
      </c>
      <c r="L157" s="9">
        <v>2</v>
      </c>
      <c r="M157" s="9">
        <v>2</v>
      </c>
      <c r="N157" s="10">
        <v>43070</v>
      </c>
      <c r="O157" s="7" t="s">
        <v>39</v>
      </c>
      <c r="P157" s="7" t="s">
        <v>74</v>
      </c>
      <c r="Q157" s="7">
        <v>841</v>
      </c>
      <c r="R157" s="9">
        <v>747</v>
      </c>
      <c r="S157" s="7">
        <v>603</v>
      </c>
      <c r="T157" s="7">
        <v>144</v>
      </c>
      <c r="U157" s="9">
        <v>0</v>
      </c>
      <c r="V157" s="11"/>
    </row>
    <row r="158" s="2" customFormat="1" ht="22.5" customHeight="1" spans="1:22">
      <c r="A158" s="7">
        <f>156</f>
        <v>156</v>
      </c>
      <c r="B158" s="7" t="s">
        <v>377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28</v>
      </c>
      <c r="H158" s="7" t="s">
        <v>378</v>
      </c>
      <c r="I158" s="7" t="s">
        <v>30</v>
      </c>
      <c r="J158" s="7" t="s">
        <v>38</v>
      </c>
      <c r="K158" s="7" t="s">
        <v>32</v>
      </c>
      <c r="L158" s="9">
        <v>1</v>
      </c>
      <c r="M158" s="9">
        <v>1</v>
      </c>
      <c r="N158" s="10">
        <v>43070</v>
      </c>
      <c r="O158" s="7" t="s">
        <v>39</v>
      </c>
      <c r="P158" s="7" t="s">
        <v>50</v>
      </c>
      <c r="Q158" s="7">
        <v>361</v>
      </c>
      <c r="R158" s="9">
        <v>505</v>
      </c>
      <c r="S158" s="7">
        <v>361</v>
      </c>
      <c r="T158" s="7">
        <v>144</v>
      </c>
      <c r="U158" s="9">
        <v>0</v>
      </c>
      <c r="V158" s="11"/>
    </row>
    <row r="159" s="2" customFormat="1" ht="22.5" customHeight="1" spans="1:22">
      <c r="A159" s="7">
        <f>157</f>
        <v>157</v>
      </c>
      <c r="B159" s="7" t="s">
        <v>379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45</v>
      </c>
      <c r="H159" s="7" t="s">
        <v>380</v>
      </c>
      <c r="I159" s="7" t="s">
        <v>30</v>
      </c>
      <c r="J159" s="7" t="s">
        <v>31</v>
      </c>
      <c r="K159" s="7" t="s">
        <v>32</v>
      </c>
      <c r="L159" s="9">
        <v>1</v>
      </c>
      <c r="M159" s="9">
        <v>1</v>
      </c>
      <c r="N159" s="10">
        <v>45260</v>
      </c>
      <c r="O159" s="7" t="s">
        <v>172</v>
      </c>
      <c r="P159" s="7" t="s">
        <v>64</v>
      </c>
      <c r="Q159" s="7">
        <v>346</v>
      </c>
      <c r="R159" s="9">
        <v>593</v>
      </c>
      <c r="S159" s="7">
        <v>376</v>
      </c>
      <c r="T159" s="7">
        <v>217</v>
      </c>
      <c r="U159" s="9">
        <v>0</v>
      </c>
      <c r="V159" s="11" t="s">
        <v>35</v>
      </c>
    </row>
    <row r="160" s="2" customFormat="1" ht="22.5" customHeight="1" spans="1:22">
      <c r="A160" s="7">
        <f>158</f>
        <v>158</v>
      </c>
      <c r="B160" s="7" t="s">
        <v>381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71</v>
      </c>
      <c r="H160" s="7" t="s">
        <v>382</v>
      </c>
      <c r="I160" s="7" t="s">
        <v>30</v>
      </c>
      <c r="J160" s="7" t="s">
        <v>38</v>
      </c>
      <c r="K160" s="7" t="s">
        <v>32</v>
      </c>
      <c r="L160" s="9">
        <v>1</v>
      </c>
      <c r="M160" s="9">
        <v>1</v>
      </c>
      <c r="N160" s="10">
        <v>43070</v>
      </c>
      <c r="O160" s="7" t="s">
        <v>39</v>
      </c>
      <c r="P160" s="7" t="s">
        <v>74</v>
      </c>
      <c r="Q160" s="7">
        <v>408</v>
      </c>
      <c r="R160" s="9">
        <v>458</v>
      </c>
      <c r="S160" s="7">
        <v>314</v>
      </c>
      <c r="T160" s="7">
        <v>144</v>
      </c>
      <c r="U160" s="9">
        <v>0</v>
      </c>
      <c r="V160" s="11" t="s">
        <v>40</v>
      </c>
    </row>
    <row r="161" s="2" customFormat="1" ht="22.5" customHeight="1" spans="1:22">
      <c r="A161" s="7">
        <f>159</f>
        <v>159</v>
      </c>
      <c r="B161" s="7" t="s">
        <v>383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71</v>
      </c>
      <c r="H161" s="7" t="s">
        <v>384</v>
      </c>
      <c r="I161" s="7" t="s">
        <v>30</v>
      </c>
      <c r="J161" s="7" t="s">
        <v>31</v>
      </c>
      <c r="K161" s="7" t="s">
        <v>32</v>
      </c>
      <c r="L161" s="9">
        <v>4</v>
      </c>
      <c r="M161" s="9">
        <v>4</v>
      </c>
      <c r="N161" s="10">
        <v>44088</v>
      </c>
      <c r="O161" s="7" t="s">
        <v>130</v>
      </c>
      <c r="P161" s="7" t="s">
        <v>50</v>
      </c>
      <c r="Q161" s="7">
        <v>1478</v>
      </c>
      <c r="R161" s="9">
        <v>2132</v>
      </c>
      <c r="S161" s="7">
        <v>1410</v>
      </c>
      <c r="T161" s="7">
        <v>722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385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28</v>
      </c>
      <c r="H162" s="7" t="s">
        <v>386</v>
      </c>
      <c r="I162" s="7" t="s">
        <v>30</v>
      </c>
      <c r="J162" s="7" t="s">
        <v>38</v>
      </c>
      <c r="K162" s="7" t="s">
        <v>32</v>
      </c>
      <c r="L162" s="9">
        <v>1</v>
      </c>
      <c r="M162" s="9">
        <v>1</v>
      </c>
      <c r="N162" s="10">
        <v>44644</v>
      </c>
      <c r="O162" s="7" t="s">
        <v>168</v>
      </c>
      <c r="P162" s="7" t="s">
        <v>34</v>
      </c>
      <c r="Q162" s="7">
        <v>363</v>
      </c>
      <c r="R162" s="9">
        <v>503</v>
      </c>
      <c r="S162" s="7">
        <v>359</v>
      </c>
      <c r="T162" s="7">
        <v>144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387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86</v>
      </c>
      <c r="H163" s="7" t="s">
        <v>78</v>
      </c>
      <c r="I163" s="7" t="s">
        <v>30</v>
      </c>
      <c r="J163" s="7" t="s">
        <v>53</v>
      </c>
      <c r="K163" s="7" t="s">
        <v>32</v>
      </c>
      <c r="L163" s="9">
        <v>2</v>
      </c>
      <c r="M163" s="9">
        <v>2</v>
      </c>
      <c r="N163" s="10">
        <v>43678</v>
      </c>
      <c r="O163" s="7" t="s">
        <v>94</v>
      </c>
      <c r="P163" s="7" t="s">
        <v>74</v>
      </c>
      <c r="Q163" s="7">
        <v>837</v>
      </c>
      <c r="R163" s="9">
        <v>607</v>
      </c>
      <c r="S163" s="7">
        <v>607</v>
      </c>
      <c r="T163" s="7">
        <v>0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388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42</v>
      </c>
      <c r="H164" s="7" t="s">
        <v>389</v>
      </c>
      <c r="I164" s="7" t="s">
        <v>30</v>
      </c>
      <c r="J164" s="7" t="s">
        <v>53</v>
      </c>
      <c r="K164" s="7" t="s">
        <v>32</v>
      </c>
      <c r="L164" s="9">
        <v>1</v>
      </c>
      <c r="M164" s="9">
        <v>1</v>
      </c>
      <c r="N164" s="10">
        <v>43070</v>
      </c>
      <c r="O164" s="7" t="s">
        <v>39</v>
      </c>
      <c r="P164" s="7" t="s">
        <v>34</v>
      </c>
      <c r="Q164" s="7">
        <v>326</v>
      </c>
      <c r="R164" s="9">
        <v>396</v>
      </c>
      <c r="S164" s="7">
        <v>396</v>
      </c>
      <c r="T164" s="7">
        <v>0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390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86</v>
      </c>
      <c r="H165" s="7" t="s">
        <v>391</v>
      </c>
      <c r="I165" s="7" t="s">
        <v>30</v>
      </c>
      <c r="J165" s="7" t="s">
        <v>31</v>
      </c>
      <c r="K165" s="7" t="s">
        <v>32</v>
      </c>
      <c r="L165" s="9">
        <v>1</v>
      </c>
      <c r="M165" s="9">
        <v>1</v>
      </c>
      <c r="N165" s="10">
        <v>44601</v>
      </c>
      <c r="O165" s="7" t="s">
        <v>392</v>
      </c>
      <c r="P165" s="7" t="s">
        <v>34</v>
      </c>
      <c r="Q165" s="7">
        <v>336</v>
      </c>
      <c r="R165" s="9">
        <v>603</v>
      </c>
      <c r="S165" s="7">
        <v>386</v>
      </c>
      <c r="T165" s="7">
        <v>217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393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42</v>
      </c>
      <c r="H166" s="7" t="s">
        <v>394</v>
      </c>
      <c r="I166" s="7" t="s">
        <v>30</v>
      </c>
      <c r="J166" s="7" t="s">
        <v>53</v>
      </c>
      <c r="K166" s="7" t="s">
        <v>32</v>
      </c>
      <c r="L166" s="9">
        <v>1</v>
      </c>
      <c r="M166" s="9">
        <v>1</v>
      </c>
      <c r="N166" s="10">
        <v>43070</v>
      </c>
      <c r="O166" s="7" t="s">
        <v>39</v>
      </c>
      <c r="P166" s="7" t="s">
        <v>34</v>
      </c>
      <c r="Q166" s="7">
        <v>386</v>
      </c>
      <c r="R166" s="9">
        <v>336</v>
      </c>
      <c r="S166" s="7">
        <v>336</v>
      </c>
      <c r="T166" s="7">
        <v>0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395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45</v>
      </c>
      <c r="H167" s="7" t="s">
        <v>396</v>
      </c>
      <c r="I167" s="7" t="s">
        <v>30</v>
      </c>
      <c r="J167" s="7" t="s">
        <v>31</v>
      </c>
      <c r="K167" s="7" t="s">
        <v>32</v>
      </c>
      <c r="L167" s="9">
        <v>3</v>
      </c>
      <c r="M167" s="9">
        <v>3</v>
      </c>
      <c r="N167" s="10">
        <v>44623</v>
      </c>
      <c r="O167" s="7" t="s">
        <v>397</v>
      </c>
      <c r="P167" s="7" t="s">
        <v>50</v>
      </c>
      <c r="Q167" s="7">
        <v>1085</v>
      </c>
      <c r="R167" s="9">
        <v>1442</v>
      </c>
      <c r="S167" s="7">
        <v>1081</v>
      </c>
      <c r="T167" s="7">
        <v>361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398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86</v>
      </c>
      <c r="H168" s="7" t="s">
        <v>138</v>
      </c>
      <c r="I168" s="7" t="s">
        <v>30</v>
      </c>
      <c r="J168" s="7" t="s">
        <v>31</v>
      </c>
      <c r="K168" s="7" t="s">
        <v>32</v>
      </c>
      <c r="L168" s="9">
        <v>1</v>
      </c>
      <c r="M168" s="9">
        <v>1</v>
      </c>
      <c r="N168" s="10">
        <v>44601</v>
      </c>
      <c r="O168" s="7" t="s">
        <v>397</v>
      </c>
      <c r="P168" s="7" t="s">
        <v>34</v>
      </c>
      <c r="Q168" s="7">
        <v>957</v>
      </c>
      <c r="R168" s="9">
        <v>505</v>
      </c>
      <c r="S168" s="7">
        <v>0</v>
      </c>
      <c r="T168" s="7">
        <v>505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399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45</v>
      </c>
      <c r="H169" s="7" t="s">
        <v>400</v>
      </c>
      <c r="I169" s="7" t="s">
        <v>30</v>
      </c>
      <c r="J169" s="7" t="s">
        <v>31</v>
      </c>
      <c r="K169" s="7" t="s">
        <v>32</v>
      </c>
      <c r="L169" s="9">
        <v>1</v>
      </c>
      <c r="M169" s="9">
        <v>1</v>
      </c>
      <c r="N169" s="10">
        <v>43942</v>
      </c>
      <c r="O169" s="7" t="s">
        <v>195</v>
      </c>
      <c r="P169" s="7" t="s">
        <v>50</v>
      </c>
      <c r="Q169" s="7">
        <v>948</v>
      </c>
      <c r="R169" s="9">
        <v>505</v>
      </c>
      <c r="S169" s="7">
        <v>0</v>
      </c>
      <c r="T169" s="7">
        <v>505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401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28</v>
      </c>
      <c r="H170" s="7" t="s">
        <v>402</v>
      </c>
      <c r="I170" s="7" t="s">
        <v>30</v>
      </c>
      <c r="J170" s="7" t="s">
        <v>31</v>
      </c>
      <c r="K170" s="7" t="s">
        <v>32</v>
      </c>
      <c r="L170" s="9">
        <v>1</v>
      </c>
      <c r="M170" s="9">
        <v>1</v>
      </c>
      <c r="N170" s="10">
        <v>44141</v>
      </c>
      <c r="O170" s="7" t="s">
        <v>130</v>
      </c>
      <c r="P170" s="7" t="s">
        <v>50</v>
      </c>
      <c r="Q170" s="7">
        <v>353</v>
      </c>
      <c r="R170" s="9">
        <v>586</v>
      </c>
      <c r="S170" s="7">
        <v>369</v>
      </c>
      <c r="T170" s="7">
        <v>217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403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45</v>
      </c>
      <c r="H171" s="7" t="s">
        <v>404</v>
      </c>
      <c r="I171" s="7" t="s">
        <v>30</v>
      </c>
      <c r="J171" s="7" t="s">
        <v>38</v>
      </c>
      <c r="K171" s="7" t="s">
        <v>32</v>
      </c>
      <c r="L171" s="9">
        <v>2</v>
      </c>
      <c r="M171" s="9">
        <v>2</v>
      </c>
      <c r="N171" s="10">
        <v>43384</v>
      </c>
      <c r="O171" s="7" t="s">
        <v>216</v>
      </c>
      <c r="P171" s="7" t="s">
        <v>34</v>
      </c>
      <c r="Q171" s="7">
        <v>836</v>
      </c>
      <c r="R171" s="9">
        <v>752</v>
      </c>
      <c r="S171" s="7">
        <v>608</v>
      </c>
      <c r="T171" s="7">
        <v>144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405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45</v>
      </c>
      <c r="H172" s="7" t="s">
        <v>406</v>
      </c>
      <c r="I172" s="7" t="s">
        <v>30</v>
      </c>
      <c r="J172" s="7" t="s">
        <v>31</v>
      </c>
      <c r="K172" s="7" t="s">
        <v>32</v>
      </c>
      <c r="L172" s="9">
        <v>1</v>
      </c>
      <c r="M172" s="9">
        <v>1</v>
      </c>
      <c r="N172" s="10">
        <v>44182</v>
      </c>
      <c r="O172" s="7" t="s">
        <v>407</v>
      </c>
      <c r="P172" s="7" t="s">
        <v>34</v>
      </c>
      <c r="Q172" s="7">
        <v>1004</v>
      </c>
      <c r="R172" s="9">
        <v>505</v>
      </c>
      <c r="S172" s="7">
        <v>0</v>
      </c>
      <c r="T172" s="7">
        <v>505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408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28</v>
      </c>
      <c r="H173" s="7" t="s">
        <v>62</v>
      </c>
      <c r="I173" s="7" t="s">
        <v>30</v>
      </c>
      <c r="J173" s="7" t="s">
        <v>38</v>
      </c>
      <c r="K173" s="7" t="s">
        <v>32</v>
      </c>
      <c r="L173" s="9">
        <v>4</v>
      </c>
      <c r="M173" s="9">
        <v>4</v>
      </c>
      <c r="N173" s="10">
        <v>44172</v>
      </c>
      <c r="O173" s="7" t="s">
        <v>409</v>
      </c>
      <c r="P173" s="7" t="s">
        <v>74</v>
      </c>
      <c r="Q173" s="7">
        <v>1540</v>
      </c>
      <c r="R173" s="9">
        <v>1780</v>
      </c>
      <c r="S173" s="7">
        <v>1348</v>
      </c>
      <c r="T173" s="7">
        <v>432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410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45</v>
      </c>
      <c r="H174" s="7" t="s">
        <v>411</v>
      </c>
      <c r="I174" s="7" t="s">
        <v>30</v>
      </c>
      <c r="J174" s="7" t="s">
        <v>31</v>
      </c>
      <c r="K174" s="7" t="s">
        <v>32</v>
      </c>
      <c r="L174" s="9">
        <v>1</v>
      </c>
      <c r="M174" s="9">
        <v>1</v>
      </c>
      <c r="N174" s="10">
        <v>43384</v>
      </c>
      <c r="O174" s="7" t="s">
        <v>216</v>
      </c>
      <c r="P174" s="7" t="s">
        <v>50</v>
      </c>
      <c r="Q174" s="7">
        <v>380</v>
      </c>
      <c r="R174" s="9">
        <v>559</v>
      </c>
      <c r="S174" s="7">
        <v>342</v>
      </c>
      <c r="T174" s="7">
        <v>217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412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86</v>
      </c>
      <c r="H175" s="7" t="s">
        <v>413</v>
      </c>
      <c r="I175" s="7" t="s">
        <v>30</v>
      </c>
      <c r="J175" s="7" t="s">
        <v>31</v>
      </c>
      <c r="K175" s="7" t="s">
        <v>32</v>
      </c>
      <c r="L175" s="9">
        <v>1</v>
      </c>
      <c r="M175" s="9">
        <v>1</v>
      </c>
      <c r="N175" s="10">
        <v>43070</v>
      </c>
      <c r="O175" s="7" t="s">
        <v>39</v>
      </c>
      <c r="P175" s="7" t="s">
        <v>50</v>
      </c>
      <c r="Q175" s="7">
        <v>371</v>
      </c>
      <c r="R175" s="9">
        <v>568</v>
      </c>
      <c r="S175" s="7">
        <v>351</v>
      </c>
      <c r="T175" s="7">
        <v>217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414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28</v>
      </c>
      <c r="H176" s="7" t="s">
        <v>415</v>
      </c>
      <c r="I176" s="7" t="s">
        <v>30</v>
      </c>
      <c r="J176" s="7" t="s">
        <v>31</v>
      </c>
      <c r="K176" s="7" t="s">
        <v>32</v>
      </c>
      <c r="L176" s="9">
        <v>2</v>
      </c>
      <c r="M176" s="9">
        <v>2</v>
      </c>
      <c r="N176" s="10">
        <v>44221</v>
      </c>
      <c r="O176" s="7" t="s">
        <v>416</v>
      </c>
      <c r="P176" s="7" t="s">
        <v>34</v>
      </c>
      <c r="Q176" s="7">
        <v>704</v>
      </c>
      <c r="R176" s="9">
        <v>1174</v>
      </c>
      <c r="S176" s="7">
        <v>740</v>
      </c>
      <c r="T176" s="7">
        <v>434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417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28</v>
      </c>
      <c r="H177" s="7" t="s">
        <v>418</v>
      </c>
      <c r="I177" s="7" t="s">
        <v>30</v>
      </c>
      <c r="J177" s="7" t="s">
        <v>31</v>
      </c>
      <c r="K177" s="7" t="s">
        <v>32</v>
      </c>
      <c r="L177" s="9">
        <v>2</v>
      </c>
      <c r="M177" s="9">
        <v>2</v>
      </c>
      <c r="N177" s="10">
        <v>43070</v>
      </c>
      <c r="O177" s="7" t="s">
        <v>39</v>
      </c>
      <c r="P177" s="7" t="s">
        <v>34</v>
      </c>
      <c r="Q177" s="7">
        <v>763</v>
      </c>
      <c r="R177" s="9">
        <v>1042</v>
      </c>
      <c r="S177" s="7">
        <v>681</v>
      </c>
      <c r="T177" s="7">
        <v>361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419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86</v>
      </c>
      <c r="H178" s="7" t="s">
        <v>138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195</v>
      </c>
      <c r="P178" s="7" t="s">
        <v>64</v>
      </c>
      <c r="Q178" s="7">
        <v>371</v>
      </c>
      <c r="R178" s="9">
        <v>568</v>
      </c>
      <c r="S178" s="7">
        <v>351</v>
      </c>
      <c r="T178" s="7">
        <v>217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420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28</v>
      </c>
      <c r="H179" s="7" t="s">
        <v>421</v>
      </c>
      <c r="I179" s="7" t="s">
        <v>30</v>
      </c>
      <c r="J179" s="7" t="s">
        <v>31</v>
      </c>
      <c r="K179" s="7" t="s">
        <v>32</v>
      </c>
      <c r="L179" s="9">
        <v>1</v>
      </c>
      <c r="M179" s="9">
        <v>1</v>
      </c>
      <c r="N179" s="10">
        <v>43942</v>
      </c>
      <c r="O179" s="7" t="s">
        <v>195</v>
      </c>
      <c r="P179" s="7" t="s">
        <v>50</v>
      </c>
      <c r="Q179" s="7">
        <v>376</v>
      </c>
      <c r="R179" s="9">
        <v>563</v>
      </c>
      <c r="S179" s="7">
        <v>346</v>
      </c>
      <c r="T179" s="7">
        <v>217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296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45</v>
      </c>
      <c r="H180" s="7" t="s">
        <v>422</v>
      </c>
      <c r="I180" s="7" t="s">
        <v>30</v>
      </c>
      <c r="J180" s="7" t="s">
        <v>31</v>
      </c>
      <c r="K180" s="7" t="s">
        <v>32</v>
      </c>
      <c r="L180" s="9">
        <v>2</v>
      </c>
      <c r="M180" s="9">
        <v>2</v>
      </c>
      <c r="N180" s="10">
        <v>43942</v>
      </c>
      <c r="O180" s="7" t="s">
        <v>195</v>
      </c>
      <c r="P180" s="7" t="s">
        <v>50</v>
      </c>
      <c r="Q180" s="7">
        <v>803</v>
      </c>
      <c r="R180" s="9">
        <v>858</v>
      </c>
      <c r="S180" s="7">
        <v>641</v>
      </c>
      <c r="T180" s="7">
        <v>217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423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28</v>
      </c>
      <c r="H181" s="7" t="s">
        <v>424</v>
      </c>
      <c r="I181" s="7" t="s">
        <v>30</v>
      </c>
      <c r="J181" s="7" t="s">
        <v>31</v>
      </c>
      <c r="K181" s="7" t="s">
        <v>32</v>
      </c>
      <c r="L181" s="9">
        <v>1</v>
      </c>
      <c r="M181" s="9">
        <v>1</v>
      </c>
      <c r="N181" s="10">
        <v>43942</v>
      </c>
      <c r="O181" s="7" t="s">
        <v>195</v>
      </c>
      <c r="P181" s="7" t="s">
        <v>50</v>
      </c>
      <c r="Q181" s="7">
        <v>375</v>
      </c>
      <c r="R181" s="9">
        <v>564</v>
      </c>
      <c r="S181" s="7">
        <v>347</v>
      </c>
      <c r="T181" s="7">
        <v>217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423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28</v>
      </c>
      <c r="H182" s="7" t="s">
        <v>138</v>
      </c>
      <c r="I182" s="7" t="s">
        <v>30</v>
      </c>
      <c r="J182" s="7" t="s">
        <v>31</v>
      </c>
      <c r="K182" s="7" t="s">
        <v>32</v>
      </c>
      <c r="L182" s="9">
        <v>1</v>
      </c>
      <c r="M182" s="9">
        <v>1</v>
      </c>
      <c r="N182" s="10">
        <v>43942</v>
      </c>
      <c r="O182" s="7" t="s">
        <v>195</v>
      </c>
      <c r="P182" s="7" t="s">
        <v>50</v>
      </c>
      <c r="Q182" s="7">
        <v>372</v>
      </c>
      <c r="R182" s="9">
        <v>567</v>
      </c>
      <c r="S182" s="7">
        <v>350</v>
      </c>
      <c r="T182" s="7">
        <v>217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425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61</v>
      </c>
      <c r="H183" s="7" t="s">
        <v>426</v>
      </c>
      <c r="I183" s="7" t="s">
        <v>30</v>
      </c>
      <c r="J183" s="7" t="s">
        <v>31</v>
      </c>
      <c r="K183" s="7" t="s">
        <v>32</v>
      </c>
      <c r="L183" s="9">
        <v>1</v>
      </c>
      <c r="M183" s="9">
        <v>1</v>
      </c>
      <c r="N183" s="10">
        <v>43942</v>
      </c>
      <c r="O183" s="7" t="s">
        <v>195</v>
      </c>
      <c r="P183" s="7" t="s">
        <v>50</v>
      </c>
      <c r="Q183" s="7">
        <v>948</v>
      </c>
      <c r="R183" s="9">
        <v>505</v>
      </c>
      <c r="S183" s="7">
        <v>0</v>
      </c>
      <c r="T183" s="7">
        <v>505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419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86</v>
      </c>
      <c r="H184" s="7" t="s">
        <v>193</v>
      </c>
      <c r="I184" s="7" t="s">
        <v>30</v>
      </c>
      <c r="J184" s="7" t="s">
        <v>31</v>
      </c>
      <c r="K184" s="7" t="s">
        <v>32</v>
      </c>
      <c r="L184" s="9">
        <v>1</v>
      </c>
      <c r="M184" s="9">
        <v>1</v>
      </c>
      <c r="N184" s="10">
        <v>43942</v>
      </c>
      <c r="O184" s="7" t="s">
        <v>195</v>
      </c>
      <c r="P184" s="7" t="s">
        <v>50</v>
      </c>
      <c r="Q184" s="7">
        <v>369</v>
      </c>
      <c r="R184" s="9">
        <v>570</v>
      </c>
      <c r="S184" s="7">
        <v>353</v>
      </c>
      <c r="T184" s="7">
        <v>217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427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28</v>
      </c>
      <c r="H185" s="7" t="s">
        <v>320</v>
      </c>
      <c r="I185" s="7" t="s">
        <v>30</v>
      </c>
      <c r="J185" s="7" t="s">
        <v>38</v>
      </c>
      <c r="K185" s="7" t="s">
        <v>32</v>
      </c>
      <c r="L185" s="9">
        <v>1</v>
      </c>
      <c r="M185" s="9">
        <v>1</v>
      </c>
      <c r="N185" s="10">
        <v>43942</v>
      </c>
      <c r="O185" s="7" t="s">
        <v>195</v>
      </c>
      <c r="P185" s="7" t="s">
        <v>50</v>
      </c>
      <c r="Q185" s="7">
        <v>396</v>
      </c>
      <c r="R185" s="9">
        <v>470</v>
      </c>
      <c r="S185" s="7">
        <v>326</v>
      </c>
      <c r="T185" s="7">
        <v>144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428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42</v>
      </c>
      <c r="H186" s="7" t="s">
        <v>78</v>
      </c>
      <c r="I186" s="7" t="s">
        <v>30</v>
      </c>
      <c r="J186" s="7" t="s">
        <v>31</v>
      </c>
      <c r="K186" s="7" t="s">
        <v>32</v>
      </c>
      <c r="L186" s="9">
        <v>1</v>
      </c>
      <c r="M186" s="9">
        <v>1</v>
      </c>
      <c r="N186" s="10">
        <v>43070</v>
      </c>
      <c r="O186" s="7" t="s">
        <v>39</v>
      </c>
      <c r="P186" s="7" t="s">
        <v>64</v>
      </c>
      <c r="Q186" s="7">
        <v>440</v>
      </c>
      <c r="R186" s="9">
        <v>499</v>
      </c>
      <c r="S186" s="7">
        <v>282</v>
      </c>
      <c r="T186" s="7">
        <v>217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429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121</v>
      </c>
      <c r="H187" s="7" t="s">
        <v>430</v>
      </c>
      <c r="I187" s="7" t="s">
        <v>30</v>
      </c>
      <c r="J187" s="7" t="s">
        <v>38</v>
      </c>
      <c r="K187" s="7" t="s">
        <v>32</v>
      </c>
      <c r="L187" s="9">
        <v>1</v>
      </c>
      <c r="M187" s="9">
        <v>1</v>
      </c>
      <c r="N187" s="10">
        <v>43942</v>
      </c>
      <c r="O187" s="7" t="s">
        <v>195</v>
      </c>
      <c r="P187" s="7" t="s">
        <v>50</v>
      </c>
      <c r="Q187" s="7">
        <v>396</v>
      </c>
      <c r="R187" s="9">
        <v>470</v>
      </c>
      <c r="S187" s="7">
        <v>326</v>
      </c>
      <c r="T187" s="7">
        <v>144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251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86</v>
      </c>
      <c r="H188" s="7" t="s">
        <v>108</v>
      </c>
      <c r="I188" s="7" t="s">
        <v>30</v>
      </c>
      <c r="J188" s="7" t="s">
        <v>31</v>
      </c>
      <c r="K188" s="7" t="s">
        <v>32</v>
      </c>
      <c r="L188" s="9">
        <v>1</v>
      </c>
      <c r="M188" s="9">
        <v>1</v>
      </c>
      <c r="N188" s="10">
        <v>43942</v>
      </c>
      <c r="O188" s="7" t="s">
        <v>195</v>
      </c>
      <c r="P188" s="7" t="s">
        <v>50</v>
      </c>
      <c r="Q188" s="7">
        <v>378</v>
      </c>
      <c r="R188" s="9">
        <v>561</v>
      </c>
      <c r="S188" s="7">
        <v>344</v>
      </c>
      <c r="T188" s="7">
        <v>217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431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45</v>
      </c>
      <c r="H189" s="7" t="s">
        <v>55</v>
      </c>
      <c r="I189" s="7" t="s">
        <v>30</v>
      </c>
      <c r="J189" s="7" t="s">
        <v>38</v>
      </c>
      <c r="K189" s="7" t="s">
        <v>32</v>
      </c>
      <c r="L189" s="9">
        <v>2</v>
      </c>
      <c r="M189" s="9">
        <v>2</v>
      </c>
      <c r="N189" s="10">
        <v>43963</v>
      </c>
      <c r="O189" s="7" t="s">
        <v>432</v>
      </c>
      <c r="P189" s="7" t="s">
        <v>34</v>
      </c>
      <c r="Q189" s="7">
        <v>750</v>
      </c>
      <c r="R189" s="9">
        <v>838</v>
      </c>
      <c r="S189" s="7">
        <v>694</v>
      </c>
      <c r="T189" s="7">
        <v>144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399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45</v>
      </c>
      <c r="H190" s="7" t="s">
        <v>433</v>
      </c>
      <c r="I190" s="7" t="s">
        <v>30</v>
      </c>
      <c r="J190" s="7" t="s">
        <v>31</v>
      </c>
      <c r="K190" s="7" t="s">
        <v>32</v>
      </c>
      <c r="L190" s="9">
        <v>1</v>
      </c>
      <c r="M190" s="9">
        <v>1</v>
      </c>
      <c r="N190" s="10">
        <v>43942</v>
      </c>
      <c r="O190" s="7" t="s">
        <v>195</v>
      </c>
      <c r="P190" s="7" t="s">
        <v>50</v>
      </c>
      <c r="Q190" s="7">
        <v>951</v>
      </c>
      <c r="R190" s="9">
        <v>505</v>
      </c>
      <c r="S190" s="7">
        <v>0</v>
      </c>
      <c r="T190" s="7">
        <v>505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423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28</v>
      </c>
      <c r="H191" s="7" t="s">
        <v>434</v>
      </c>
      <c r="I191" s="7" t="s">
        <v>30</v>
      </c>
      <c r="J191" s="7" t="s">
        <v>31</v>
      </c>
      <c r="K191" s="7" t="s">
        <v>32</v>
      </c>
      <c r="L191" s="9">
        <v>1</v>
      </c>
      <c r="M191" s="9">
        <v>1</v>
      </c>
      <c r="N191" s="10">
        <v>43942</v>
      </c>
      <c r="O191" s="7" t="s">
        <v>195</v>
      </c>
      <c r="P191" s="7" t="s">
        <v>50</v>
      </c>
      <c r="Q191" s="7">
        <v>371</v>
      </c>
      <c r="R191" s="9">
        <v>568</v>
      </c>
      <c r="S191" s="7">
        <v>351</v>
      </c>
      <c r="T191" s="7">
        <v>217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265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45</v>
      </c>
      <c r="H192" s="7" t="s">
        <v>233</v>
      </c>
      <c r="I192" s="7" t="s">
        <v>30</v>
      </c>
      <c r="J192" s="7" t="s">
        <v>38</v>
      </c>
      <c r="K192" s="7" t="s">
        <v>32</v>
      </c>
      <c r="L192" s="9">
        <v>4</v>
      </c>
      <c r="M192" s="9">
        <v>4</v>
      </c>
      <c r="N192" s="10">
        <v>43070</v>
      </c>
      <c r="O192" s="7" t="s">
        <v>39</v>
      </c>
      <c r="P192" s="7" t="s">
        <v>74</v>
      </c>
      <c r="Q192" s="7">
        <v>1561</v>
      </c>
      <c r="R192" s="9">
        <v>1759</v>
      </c>
      <c r="S192" s="7">
        <v>1327</v>
      </c>
      <c r="T192" s="7">
        <v>432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296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42</v>
      </c>
      <c r="H193" s="7" t="s">
        <v>435</v>
      </c>
      <c r="I193" s="7" t="s">
        <v>30</v>
      </c>
      <c r="J193" s="7" t="s">
        <v>31</v>
      </c>
      <c r="K193" s="7" t="s">
        <v>32</v>
      </c>
      <c r="L193" s="9">
        <v>1</v>
      </c>
      <c r="M193" s="9">
        <v>1</v>
      </c>
      <c r="N193" s="10">
        <v>43942</v>
      </c>
      <c r="O193" s="7" t="s">
        <v>195</v>
      </c>
      <c r="P193" s="7" t="s">
        <v>50</v>
      </c>
      <c r="Q193" s="7">
        <v>368</v>
      </c>
      <c r="R193" s="9">
        <v>571</v>
      </c>
      <c r="S193" s="7">
        <v>354</v>
      </c>
      <c r="T193" s="7">
        <v>217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251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45</v>
      </c>
      <c r="H194" s="7" t="s">
        <v>237</v>
      </c>
      <c r="I194" s="7" t="s">
        <v>30</v>
      </c>
      <c r="J194" s="7" t="s">
        <v>31</v>
      </c>
      <c r="K194" s="7" t="s">
        <v>32</v>
      </c>
      <c r="L194" s="9">
        <v>1</v>
      </c>
      <c r="M194" s="9">
        <v>1</v>
      </c>
      <c r="N194" s="10">
        <v>43942</v>
      </c>
      <c r="O194" s="7" t="s">
        <v>195</v>
      </c>
      <c r="P194" s="7" t="s">
        <v>64</v>
      </c>
      <c r="Q194" s="7">
        <v>374</v>
      </c>
      <c r="R194" s="9">
        <v>565</v>
      </c>
      <c r="S194" s="7">
        <v>348</v>
      </c>
      <c r="T194" s="7">
        <v>217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194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28</v>
      </c>
      <c r="H195" s="7" t="s">
        <v>62</v>
      </c>
      <c r="I195" s="7" t="s">
        <v>30</v>
      </c>
      <c r="J195" s="7" t="s">
        <v>31</v>
      </c>
      <c r="K195" s="7" t="s">
        <v>32</v>
      </c>
      <c r="L195" s="9">
        <v>1</v>
      </c>
      <c r="M195" s="9">
        <v>1</v>
      </c>
      <c r="N195" s="10">
        <v>43942</v>
      </c>
      <c r="O195" s="7" t="s">
        <v>195</v>
      </c>
      <c r="P195" s="7" t="s">
        <v>50</v>
      </c>
      <c r="Q195" s="7">
        <v>373</v>
      </c>
      <c r="R195" s="9">
        <v>566</v>
      </c>
      <c r="S195" s="7">
        <v>349</v>
      </c>
      <c r="T195" s="7">
        <v>217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436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45</v>
      </c>
      <c r="H196" s="7" t="s">
        <v>437</v>
      </c>
      <c r="I196" s="7" t="s">
        <v>30</v>
      </c>
      <c r="J196" s="7" t="s">
        <v>31</v>
      </c>
      <c r="K196" s="7" t="s">
        <v>32</v>
      </c>
      <c r="L196" s="9">
        <v>1</v>
      </c>
      <c r="M196" s="9">
        <v>1</v>
      </c>
      <c r="N196" s="10">
        <v>43942</v>
      </c>
      <c r="O196" s="7" t="s">
        <v>195</v>
      </c>
      <c r="P196" s="7" t="s">
        <v>50</v>
      </c>
      <c r="Q196" s="7">
        <v>378</v>
      </c>
      <c r="R196" s="9">
        <v>561</v>
      </c>
      <c r="S196" s="7">
        <v>344</v>
      </c>
      <c r="T196" s="7">
        <v>217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399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45</v>
      </c>
      <c r="H197" s="7" t="s">
        <v>438</v>
      </c>
      <c r="I197" s="7" t="s">
        <v>30</v>
      </c>
      <c r="J197" s="7" t="s">
        <v>31</v>
      </c>
      <c r="K197" s="7" t="s">
        <v>32</v>
      </c>
      <c r="L197" s="9">
        <v>1</v>
      </c>
      <c r="M197" s="9">
        <v>1</v>
      </c>
      <c r="N197" s="10">
        <v>43942</v>
      </c>
      <c r="O197" s="7" t="s">
        <v>195</v>
      </c>
      <c r="P197" s="7" t="s">
        <v>50</v>
      </c>
      <c r="Q197" s="7">
        <v>951</v>
      </c>
      <c r="R197" s="9">
        <v>505</v>
      </c>
      <c r="S197" s="7">
        <v>0</v>
      </c>
      <c r="T197" s="7">
        <v>505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439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86</v>
      </c>
      <c r="H198" s="7" t="s">
        <v>62</v>
      </c>
      <c r="I198" s="7" t="s">
        <v>30</v>
      </c>
      <c r="J198" s="7" t="s">
        <v>31</v>
      </c>
      <c r="K198" s="7" t="s">
        <v>32</v>
      </c>
      <c r="L198" s="9">
        <v>4</v>
      </c>
      <c r="M198" s="9">
        <v>4</v>
      </c>
      <c r="N198" s="10">
        <v>43070</v>
      </c>
      <c r="O198" s="7" t="s">
        <v>39</v>
      </c>
      <c r="P198" s="7" t="s">
        <v>34</v>
      </c>
      <c r="Q198" s="7">
        <v>1547</v>
      </c>
      <c r="R198" s="9">
        <v>1846</v>
      </c>
      <c r="S198" s="7">
        <v>1341</v>
      </c>
      <c r="T198" s="7">
        <v>505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427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28</v>
      </c>
      <c r="H199" s="7" t="s">
        <v>440</v>
      </c>
      <c r="I199" s="7" t="s">
        <v>30</v>
      </c>
      <c r="J199" s="7" t="s">
        <v>31</v>
      </c>
      <c r="K199" s="7" t="s">
        <v>32</v>
      </c>
      <c r="L199" s="9">
        <v>1</v>
      </c>
      <c r="M199" s="9">
        <v>1</v>
      </c>
      <c r="N199" s="10">
        <v>43942</v>
      </c>
      <c r="O199" s="7" t="s">
        <v>195</v>
      </c>
      <c r="P199" s="7" t="s">
        <v>50</v>
      </c>
      <c r="Q199" s="7">
        <v>948</v>
      </c>
      <c r="R199" s="9">
        <v>505</v>
      </c>
      <c r="S199" s="7">
        <v>0</v>
      </c>
      <c r="T199" s="7">
        <v>505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194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28</v>
      </c>
      <c r="H200" s="7" t="s">
        <v>87</v>
      </c>
      <c r="I200" s="7" t="s">
        <v>30</v>
      </c>
      <c r="J200" s="7" t="s">
        <v>31</v>
      </c>
      <c r="K200" s="7" t="s">
        <v>32</v>
      </c>
      <c r="L200" s="9">
        <v>1</v>
      </c>
      <c r="M200" s="9">
        <v>1</v>
      </c>
      <c r="N200" s="10">
        <v>43942</v>
      </c>
      <c r="O200" s="7" t="s">
        <v>195</v>
      </c>
      <c r="P200" s="7" t="s">
        <v>74</v>
      </c>
      <c r="Q200" s="7">
        <v>377</v>
      </c>
      <c r="R200" s="9">
        <v>562</v>
      </c>
      <c r="S200" s="7">
        <v>345</v>
      </c>
      <c r="T200" s="7">
        <v>217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419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86</v>
      </c>
      <c r="H201" s="7" t="s">
        <v>441</v>
      </c>
      <c r="I201" s="7" t="s">
        <v>30</v>
      </c>
      <c r="J201" s="7" t="s">
        <v>31</v>
      </c>
      <c r="K201" s="7" t="s">
        <v>32</v>
      </c>
      <c r="L201" s="9">
        <v>1</v>
      </c>
      <c r="M201" s="9">
        <v>1</v>
      </c>
      <c r="N201" s="10">
        <v>43942</v>
      </c>
      <c r="O201" s="7" t="s">
        <v>195</v>
      </c>
      <c r="P201" s="7" t="s">
        <v>50</v>
      </c>
      <c r="Q201" s="7">
        <v>370</v>
      </c>
      <c r="R201" s="9">
        <v>569</v>
      </c>
      <c r="S201" s="7">
        <v>352</v>
      </c>
      <c r="T201" s="7">
        <v>217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245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45</v>
      </c>
      <c r="H202" s="7" t="s">
        <v>442</v>
      </c>
      <c r="I202" s="7" t="s">
        <v>30</v>
      </c>
      <c r="J202" s="7" t="s">
        <v>31</v>
      </c>
      <c r="K202" s="7" t="s">
        <v>32</v>
      </c>
      <c r="L202" s="9">
        <v>2</v>
      </c>
      <c r="M202" s="9">
        <v>2</v>
      </c>
      <c r="N202" s="10">
        <v>43384</v>
      </c>
      <c r="O202" s="7" t="s">
        <v>216</v>
      </c>
      <c r="P202" s="7" t="s">
        <v>34</v>
      </c>
      <c r="Q202" s="7">
        <v>838</v>
      </c>
      <c r="R202" s="9">
        <v>750</v>
      </c>
      <c r="S202" s="7">
        <v>606</v>
      </c>
      <c r="T202" s="7">
        <v>144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65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86</v>
      </c>
      <c r="H203" s="7" t="s">
        <v>443</v>
      </c>
      <c r="I203" s="7" t="s">
        <v>30</v>
      </c>
      <c r="J203" s="7" t="s">
        <v>53</v>
      </c>
      <c r="K203" s="7" t="s">
        <v>32</v>
      </c>
      <c r="L203" s="9">
        <v>1</v>
      </c>
      <c r="M203" s="9">
        <v>1</v>
      </c>
      <c r="N203" s="10">
        <v>43361</v>
      </c>
      <c r="O203" s="7" t="s">
        <v>67</v>
      </c>
      <c r="P203" s="7" t="s">
        <v>34</v>
      </c>
      <c r="Q203" s="7">
        <v>436</v>
      </c>
      <c r="R203" s="9">
        <v>286</v>
      </c>
      <c r="S203" s="7">
        <v>286</v>
      </c>
      <c r="T203" s="7">
        <v>0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444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86</v>
      </c>
      <c r="H204" s="7" t="s">
        <v>445</v>
      </c>
      <c r="I204" s="7" t="s">
        <v>30</v>
      </c>
      <c r="J204" s="7" t="s">
        <v>31</v>
      </c>
      <c r="K204" s="7" t="s">
        <v>32</v>
      </c>
      <c r="L204" s="9">
        <v>1</v>
      </c>
      <c r="M204" s="9">
        <v>1</v>
      </c>
      <c r="N204" s="10">
        <v>43070</v>
      </c>
      <c r="O204" s="7" t="s">
        <v>39</v>
      </c>
      <c r="P204" s="7" t="s">
        <v>74</v>
      </c>
      <c r="Q204" s="7">
        <v>368</v>
      </c>
      <c r="R204" s="9">
        <v>571</v>
      </c>
      <c r="S204" s="7">
        <v>354</v>
      </c>
      <c r="T204" s="7">
        <v>217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436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42</v>
      </c>
      <c r="H205" s="7" t="s">
        <v>446</v>
      </c>
      <c r="I205" s="7" t="s">
        <v>30</v>
      </c>
      <c r="J205" s="7" t="s">
        <v>38</v>
      </c>
      <c r="K205" s="7" t="s">
        <v>32</v>
      </c>
      <c r="L205" s="9">
        <v>2</v>
      </c>
      <c r="M205" s="9">
        <v>2</v>
      </c>
      <c r="N205" s="10">
        <v>43942</v>
      </c>
      <c r="O205" s="7" t="s">
        <v>195</v>
      </c>
      <c r="P205" s="7" t="s">
        <v>64</v>
      </c>
      <c r="Q205" s="7">
        <v>776</v>
      </c>
      <c r="R205" s="9">
        <v>956</v>
      </c>
      <c r="S205" s="7">
        <v>668</v>
      </c>
      <c r="T205" s="7">
        <v>288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447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121</v>
      </c>
      <c r="H206" s="7" t="s">
        <v>448</v>
      </c>
      <c r="I206" s="7" t="s">
        <v>30</v>
      </c>
      <c r="J206" s="7" t="s">
        <v>38</v>
      </c>
      <c r="K206" s="7" t="s">
        <v>32</v>
      </c>
      <c r="L206" s="9">
        <v>1</v>
      </c>
      <c r="M206" s="9">
        <v>1</v>
      </c>
      <c r="N206" s="10">
        <v>44062</v>
      </c>
      <c r="O206" s="7" t="s">
        <v>63</v>
      </c>
      <c r="P206" s="7" t="s">
        <v>50</v>
      </c>
      <c r="Q206" s="7">
        <v>383</v>
      </c>
      <c r="R206" s="9">
        <v>483</v>
      </c>
      <c r="S206" s="7">
        <v>339</v>
      </c>
      <c r="T206" s="7">
        <v>144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449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45</v>
      </c>
      <c r="H207" s="7" t="s">
        <v>450</v>
      </c>
      <c r="I207" s="7" t="s">
        <v>30</v>
      </c>
      <c r="J207" s="7" t="s">
        <v>38</v>
      </c>
      <c r="K207" s="7" t="s">
        <v>32</v>
      </c>
      <c r="L207" s="9">
        <v>1</v>
      </c>
      <c r="M207" s="9">
        <v>1</v>
      </c>
      <c r="N207" s="10">
        <v>44076</v>
      </c>
      <c r="O207" s="7" t="s">
        <v>63</v>
      </c>
      <c r="P207" s="7" t="s">
        <v>64</v>
      </c>
      <c r="Q207" s="7">
        <v>382</v>
      </c>
      <c r="R207" s="9">
        <v>484</v>
      </c>
      <c r="S207" s="7">
        <v>340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220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121</v>
      </c>
      <c r="H208" s="7" t="s">
        <v>451</v>
      </c>
      <c r="I208" s="7" t="s">
        <v>30</v>
      </c>
      <c r="J208" s="7" t="s">
        <v>53</v>
      </c>
      <c r="K208" s="7" t="s">
        <v>32</v>
      </c>
      <c r="L208" s="9">
        <v>2</v>
      </c>
      <c r="M208" s="9">
        <v>2</v>
      </c>
      <c r="N208" s="10">
        <v>43326</v>
      </c>
      <c r="O208" s="7" t="s">
        <v>67</v>
      </c>
      <c r="P208" s="7" t="s">
        <v>34</v>
      </c>
      <c r="Q208" s="7">
        <v>864</v>
      </c>
      <c r="R208" s="9">
        <v>580</v>
      </c>
      <c r="S208" s="7">
        <v>580</v>
      </c>
      <c r="T208" s="7">
        <v>0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452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453</v>
      </c>
      <c r="I209" s="7" t="s">
        <v>30</v>
      </c>
      <c r="J209" s="7" t="s">
        <v>53</v>
      </c>
      <c r="K209" s="7" t="s">
        <v>32</v>
      </c>
      <c r="L209" s="9">
        <v>1</v>
      </c>
      <c r="M209" s="9">
        <v>1</v>
      </c>
      <c r="N209" s="10">
        <v>44447</v>
      </c>
      <c r="O209" s="7" t="s">
        <v>454</v>
      </c>
      <c r="P209" s="7" t="s">
        <v>34</v>
      </c>
      <c r="Q209" s="7">
        <v>383</v>
      </c>
      <c r="R209" s="9">
        <v>339</v>
      </c>
      <c r="S209" s="7">
        <v>339</v>
      </c>
      <c r="T209" s="7">
        <v>0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455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121</v>
      </c>
      <c r="H210" s="7" t="s">
        <v>456</v>
      </c>
      <c r="I210" s="7" t="s">
        <v>30</v>
      </c>
      <c r="J210" s="7" t="s">
        <v>38</v>
      </c>
      <c r="K210" s="7" t="s">
        <v>32</v>
      </c>
      <c r="L210" s="9">
        <v>2</v>
      </c>
      <c r="M210" s="9">
        <v>2</v>
      </c>
      <c r="N210" s="10">
        <v>43070</v>
      </c>
      <c r="O210" s="7" t="s">
        <v>39</v>
      </c>
      <c r="P210" s="7" t="s">
        <v>74</v>
      </c>
      <c r="Q210" s="7">
        <v>832</v>
      </c>
      <c r="R210" s="9">
        <v>756</v>
      </c>
      <c r="S210" s="7">
        <v>612</v>
      </c>
      <c r="T210" s="7">
        <v>144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457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42</v>
      </c>
      <c r="H211" s="7" t="s">
        <v>458</v>
      </c>
      <c r="I211" s="7" t="s">
        <v>30</v>
      </c>
      <c r="J211" s="7" t="s">
        <v>53</v>
      </c>
      <c r="K211" s="7" t="s">
        <v>32</v>
      </c>
      <c r="L211" s="9">
        <v>1</v>
      </c>
      <c r="M211" s="9">
        <v>1</v>
      </c>
      <c r="N211" s="10">
        <v>43070</v>
      </c>
      <c r="O211" s="7" t="s">
        <v>39</v>
      </c>
      <c r="P211" s="7" t="s">
        <v>34</v>
      </c>
      <c r="Q211" s="7">
        <v>387</v>
      </c>
      <c r="R211" s="9">
        <v>335</v>
      </c>
      <c r="S211" s="7">
        <v>335</v>
      </c>
      <c r="T211" s="7">
        <v>0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459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45</v>
      </c>
      <c r="H212" s="7" t="s">
        <v>460</v>
      </c>
      <c r="I212" s="7" t="s">
        <v>30</v>
      </c>
      <c r="J212" s="7" t="s">
        <v>31</v>
      </c>
      <c r="K212" s="7" t="s">
        <v>32</v>
      </c>
      <c r="L212" s="9">
        <v>1</v>
      </c>
      <c r="M212" s="9">
        <v>1</v>
      </c>
      <c r="N212" s="10">
        <v>43070</v>
      </c>
      <c r="O212" s="7" t="s">
        <v>39</v>
      </c>
      <c r="P212" s="7" t="s">
        <v>34</v>
      </c>
      <c r="Q212" s="7">
        <v>382</v>
      </c>
      <c r="R212" s="9">
        <v>557</v>
      </c>
      <c r="S212" s="7">
        <v>340</v>
      </c>
      <c r="T212" s="7">
        <v>217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90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71</v>
      </c>
      <c r="H213" s="7" t="s">
        <v>461</v>
      </c>
      <c r="I213" s="7" t="s">
        <v>30</v>
      </c>
      <c r="J213" s="7" t="s">
        <v>38</v>
      </c>
      <c r="K213" s="7" t="s">
        <v>32</v>
      </c>
      <c r="L213" s="9">
        <v>1</v>
      </c>
      <c r="M213" s="9">
        <v>1</v>
      </c>
      <c r="N213" s="10">
        <v>43070</v>
      </c>
      <c r="O213" s="7" t="s">
        <v>39</v>
      </c>
      <c r="P213" s="7" t="s">
        <v>74</v>
      </c>
      <c r="Q213" s="7">
        <v>383</v>
      </c>
      <c r="R213" s="9">
        <v>483</v>
      </c>
      <c r="S213" s="7">
        <v>339</v>
      </c>
      <c r="T213" s="7">
        <v>144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462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28</v>
      </c>
      <c r="H214" s="7" t="s">
        <v>463</v>
      </c>
      <c r="I214" s="7" t="s">
        <v>30</v>
      </c>
      <c r="J214" s="7" t="s">
        <v>38</v>
      </c>
      <c r="K214" s="7" t="s">
        <v>32</v>
      </c>
      <c r="L214" s="9">
        <v>3</v>
      </c>
      <c r="M214" s="9">
        <v>3</v>
      </c>
      <c r="N214" s="10">
        <v>43070</v>
      </c>
      <c r="O214" s="7" t="s">
        <v>39</v>
      </c>
      <c r="P214" s="7" t="s">
        <v>74</v>
      </c>
      <c r="Q214" s="7">
        <v>1222</v>
      </c>
      <c r="R214" s="9">
        <v>1088</v>
      </c>
      <c r="S214" s="7">
        <v>944</v>
      </c>
      <c r="T214" s="7">
        <v>144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464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71</v>
      </c>
      <c r="H215" s="7" t="s">
        <v>465</v>
      </c>
      <c r="I215" s="7" t="s">
        <v>30</v>
      </c>
      <c r="J215" s="7" t="s">
        <v>31</v>
      </c>
      <c r="K215" s="7" t="s">
        <v>32</v>
      </c>
      <c r="L215" s="9">
        <v>3</v>
      </c>
      <c r="M215" s="9">
        <v>3</v>
      </c>
      <c r="N215" s="10">
        <v>43070</v>
      </c>
      <c r="O215" s="7" t="s">
        <v>39</v>
      </c>
      <c r="P215" s="7" t="s">
        <v>34</v>
      </c>
      <c r="Q215" s="7">
        <v>1103</v>
      </c>
      <c r="R215" s="9">
        <v>1424</v>
      </c>
      <c r="S215" s="7">
        <v>1063</v>
      </c>
      <c r="T215" s="7">
        <v>361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466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61</v>
      </c>
      <c r="H216" s="7" t="s">
        <v>467</v>
      </c>
      <c r="I216" s="7" t="s">
        <v>30</v>
      </c>
      <c r="J216" s="7" t="s">
        <v>31</v>
      </c>
      <c r="K216" s="7" t="s">
        <v>32</v>
      </c>
      <c r="L216" s="9">
        <v>3</v>
      </c>
      <c r="M216" s="9">
        <v>3</v>
      </c>
      <c r="N216" s="10">
        <v>43322</v>
      </c>
      <c r="O216" s="7" t="s">
        <v>59</v>
      </c>
      <c r="P216" s="7" t="s">
        <v>34</v>
      </c>
      <c r="Q216" s="7">
        <v>1202</v>
      </c>
      <c r="R216" s="9">
        <v>1325</v>
      </c>
      <c r="S216" s="7">
        <v>964</v>
      </c>
      <c r="T216" s="7">
        <v>361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468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61</v>
      </c>
      <c r="H217" s="7" t="s">
        <v>55</v>
      </c>
      <c r="I217" s="7" t="s">
        <v>30</v>
      </c>
      <c r="J217" s="7" t="s">
        <v>38</v>
      </c>
      <c r="K217" s="7" t="s">
        <v>32</v>
      </c>
      <c r="L217" s="9">
        <v>2</v>
      </c>
      <c r="M217" s="9">
        <v>2</v>
      </c>
      <c r="N217" s="10">
        <v>43070</v>
      </c>
      <c r="O217" s="7" t="s">
        <v>39</v>
      </c>
      <c r="P217" s="7" t="s">
        <v>34</v>
      </c>
      <c r="Q217" s="7">
        <v>789</v>
      </c>
      <c r="R217" s="9">
        <v>799</v>
      </c>
      <c r="S217" s="7">
        <v>655</v>
      </c>
      <c r="T217" s="7">
        <v>144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469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42</v>
      </c>
      <c r="H218" s="7" t="s">
        <v>470</v>
      </c>
      <c r="I218" s="7" t="s">
        <v>30</v>
      </c>
      <c r="J218" s="7" t="s">
        <v>31</v>
      </c>
      <c r="K218" s="7" t="s">
        <v>32</v>
      </c>
      <c r="L218" s="9">
        <v>3</v>
      </c>
      <c r="M218" s="9">
        <v>3</v>
      </c>
      <c r="N218" s="10">
        <v>43070</v>
      </c>
      <c r="O218" s="7" t="s">
        <v>39</v>
      </c>
      <c r="P218" s="7" t="s">
        <v>34</v>
      </c>
      <c r="Q218" s="7">
        <v>1293</v>
      </c>
      <c r="R218" s="9">
        <v>1307</v>
      </c>
      <c r="S218" s="7">
        <v>873</v>
      </c>
      <c r="T218" s="7">
        <v>434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471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28</v>
      </c>
      <c r="H219" s="7" t="s">
        <v>472</v>
      </c>
      <c r="I219" s="7" t="s">
        <v>30</v>
      </c>
      <c r="J219" s="7" t="s">
        <v>38</v>
      </c>
      <c r="K219" s="7" t="s">
        <v>32</v>
      </c>
      <c r="L219" s="9">
        <v>2</v>
      </c>
      <c r="M219" s="9">
        <v>2</v>
      </c>
      <c r="N219" s="10">
        <v>44141</v>
      </c>
      <c r="O219" s="7" t="s">
        <v>130</v>
      </c>
      <c r="P219" s="7" t="s">
        <v>74</v>
      </c>
      <c r="Q219" s="7">
        <v>760</v>
      </c>
      <c r="R219" s="9">
        <v>972</v>
      </c>
      <c r="S219" s="7">
        <v>684</v>
      </c>
      <c r="T219" s="7">
        <v>288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473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28</v>
      </c>
      <c r="H220" s="7" t="s">
        <v>474</v>
      </c>
      <c r="I220" s="7" t="s">
        <v>30</v>
      </c>
      <c r="J220" s="7" t="s">
        <v>38</v>
      </c>
      <c r="K220" s="7" t="s">
        <v>32</v>
      </c>
      <c r="L220" s="9">
        <v>2</v>
      </c>
      <c r="M220" s="9">
        <v>2</v>
      </c>
      <c r="N220" s="10">
        <v>43320</v>
      </c>
      <c r="O220" s="7" t="s">
        <v>59</v>
      </c>
      <c r="P220" s="7" t="s">
        <v>64</v>
      </c>
      <c r="Q220" s="7">
        <v>834</v>
      </c>
      <c r="R220" s="9">
        <v>754</v>
      </c>
      <c r="S220" s="7">
        <v>610</v>
      </c>
      <c r="T220" s="7">
        <v>144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475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28</v>
      </c>
      <c r="H221" s="7" t="s">
        <v>476</v>
      </c>
      <c r="I221" s="7" t="s">
        <v>30</v>
      </c>
      <c r="J221" s="7" t="s">
        <v>38</v>
      </c>
      <c r="K221" s="7" t="s">
        <v>32</v>
      </c>
      <c r="L221" s="9">
        <v>1</v>
      </c>
      <c r="M221" s="9">
        <v>1</v>
      </c>
      <c r="N221" s="10">
        <v>43070</v>
      </c>
      <c r="O221" s="7" t="s">
        <v>39</v>
      </c>
      <c r="P221" s="7" t="s">
        <v>74</v>
      </c>
      <c r="Q221" s="7">
        <v>400</v>
      </c>
      <c r="R221" s="9">
        <v>466</v>
      </c>
      <c r="S221" s="7">
        <v>322</v>
      </c>
      <c r="T221" s="7">
        <v>144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477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28</v>
      </c>
      <c r="H222" s="7" t="s">
        <v>478</v>
      </c>
      <c r="I222" s="7" t="s">
        <v>30</v>
      </c>
      <c r="J222" s="7" t="s">
        <v>31</v>
      </c>
      <c r="K222" s="7" t="s">
        <v>32</v>
      </c>
      <c r="L222" s="9">
        <v>2</v>
      </c>
      <c r="M222" s="9">
        <v>2</v>
      </c>
      <c r="N222" s="10">
        <v>43070</v>
      </c>
      <c r="O222" s="7" t="s">
        <v>39</v>
      </c>
      <c r="P222" s="7" t="s">
        <v>74</v>
      </c>
      <c r="Q222" s="7">
        <v>852</v>
      </c>
      <c r="R222" s="9">
        <v>809</v>
      </c>
      <c r="S222" s="7">
        <v>592</v>
      </c>
      <c r="T222" s="7">
        <v>217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479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42</v>
      </c>
      <c r="H223" s="7" t="s">
        <v>480</v>
      </c>
      <c r="I223" s="7" t="s">
        <v>30</v>
      </c>
      <c r="J223" s="7" t="s">
        <v>38</v>
      </c>
      <c r="K223" s="7" t="s">
        <v>32</v>
      </c>
      <c r="L223" s="9">
        <v>2</v>
      </c>
      <c r="M223" s="9">
        <v>2</v>
      </c>
      <c r="N223" s="10">
        <v>43070</v>
      </c>
      <c r="O223" s="7" t="s">
        <v>39</v>
      </c>
      <c r="P223" s="7" t="s">
        <v>34</v>
      </c>
      <c r="Q223" s="7">
        <v>836</v>
      </c>
      <c r="R223" s="9">
        <v>752</v>
      </c>
      <c r="S223" s="7">
        <v>608</v>
      </c>
      <c r="T223" s="7">
        <v>144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481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121</v>
      </c>
      <c r="H224" s="7" t="s">
        <v>258</v>
      </c>
      <c r="I224" s="7" t="s">
        <v>30</v>
      </c>
      <c r="J224" s="7" t="s">
        <v>38</v>
      </c>
      <c r="K224" s="7" t="s">
        <v>32</v>
      </c>
      <c r="L224" s="9">
        <v>3</v>
      </c>
      <c r="M224" s="9">
        <v>3</v>
      </c>
      <c r="N224" s="10">
        <v>43328</v>
      </c>
      <c r="O224" s="7" t="s">
        <v>67</v>
      </c>
      <c r="P224" s="7" t="s">
        <v>64</v>
      </c>
      <c r="Q224" s="7">
        <v>1232</v>
      </c>
      <c r="R224" s="9">
        <v>1222</v>
      </c>
      <c r="S224" s="7">
        <v>934</v>
      </c>
      <c r="T224" s="7">
        <v>288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482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28</v>
      </c>
      <c r="H225" s="7" t="s">
        <v>483</v>
      </c>
      <c r="I225" s="7" t="s">
        <v>30</v>
      </c>
      <c r="J225" s="7" t="s">
        <v>31</v>
      </c>
      <c r="K225" s="7" t="s">
        <v>32</v>
      </c>
      <c r="L225" s="9">
        <v>3</v>
      </c>
      <c r="M225" s="9">
        <v>3</v>
      </c>
      <c r="N225" s="10">
        <v>43070</v>
      </c>
      <c r="O225" s="7" t="s">
        <v>39</v>
      </c>
      <c r="P225" s="7" t="s">
        <v>50</v>
      </c>
      <c r="Q225" s="7">
        <v>1227</v>
      </c>
      <c r="R225" s="9">
        <v>1300</v>
      </c>
      <c r="S225" s="7">
        <v>939</v>
      </c>
      <c r="T225" s="7">
        <v>361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484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28</v>
      </c>
      <c r="H226" s="7" t="s">
        <v>485</v>
      </c>
      <c r="I226" s="7" t="s">
        <v>30</v>
      </c>
      <c r="J226" s="7" t="s">
        <v>38</v>
      </c>
      <c r="K226" s="7" t="s">
        <v>32</v>
      </c>
      <c r="L226" s="9">
        <v>1</v>
      </c>
      <c r="M226" s="9">
        <v>1</v>
      </c>
      <c r="N226" s="10">
        <v>43070</v>
      </c>
      <c r="O226" s="7" t="s">
        <v>39</v>
      </c>
      <c r="P226" s="7" t="s">
        <v>34</v>
      </c>
      <c r="Q226" s="7">
        <v>391</v>
      </c>
      <c r="R226" s="9">
        <v>475</v>
      </c>
      <c r="S226" s="7">
        <v>331</v>
      </c>
      <c r="T226" s="7">
        <v>144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486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86</v>
      </c>
      <c r="H227" s="7" t="s">
        <v>55</v>
      </c>
      <c r="I227" s="7" t="s">
        <v>30</v>
      </c>
      <c r="J227" s="7" t="s">
        <v>31</v>
      </c>
      <c r="K227" s="7" t="s">
        <v>32</v>
      </c>
      <c r="L227" s="9">
        <v>1</v>
      </c>
      <c r="M227" s="9">
        <v>1</v>
      </c>
      <c r="N227" s="10">
        <v>43658</v>
      </c>
      <c r="O227" s="7" t="s">
        <v>94</v>
      </c>
      <c r="P227" s="7" t="s">
        <v>50</v>
      </c>
      <c r="Q227" s="7">
        <v>380</v>
      </c>
      <c r="R227" s="9">
        <v>559</v>
      </c>
      <c r="S227" s="7">
        <v>342</v>
      </c>
      <c r="T227" s="7">
        <v>217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487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42</v>
      </c>
      <c r="H228" s="7" t="s">
        <v>488</v>
      </c>
      <c r="I228" s="7" t="s">
        <v>30</v>
      </c>
      <c r="J228" s="7" t="s">
        <v>38</v>
      </c>
      <c r="K228" s="7" t="s">
        <v>32</v>
      </c>
      <c r="L228" s="9">
        <v>2</v>
      </c>
      <c r="M228" s="9">
        <v>2</v>
      </c>
      <c r="N228" s="10">
        <v>43070</v>
      </c>
      <c r="O228" s="7" t="s">
        <v>39</v>
      </c>
      <c r="P228" s="7" t="s">
        <v>34</v>
      </c>
      <c r="Q228" s="7">
        <v>791</v>
      </c>
      <c r="R228" s="9">
        <v>941</v>
      </c>
      <c r="S228" s="7">
        <v>653</v>
      </c>
      <c r="T228" s="7">
        <v>288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489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28</v>
      </c>
      <c r="H229" s="7" t="s">
        <v>193</v>
      </c>
      <c r="I229" s="7" t="s">
        <v>30</v>
      </c>
      <c r="J229" s="7" t="s">
        <v>31</v>
      </c>
      <c r="K229" s="7" t="s">
        <v>32</v>
      </c>
      <c r="L229" s="9">
        <v>2</v>
      </c>
      <c r="M229" s="9">
        <v>2</v>
      </c>
      <c r="N229" s="10">
        <v>43320</v>
      </c>
      <c r="O229" s="7" t="s">
        <v>59</v>
      </c>
      <c r="P229" s="7" t="s">
        <v>64</v>
      </c>
      <c r="Q229" s="7">
        <v>772</v>
      </c>
      <c r="R229" s="9">
        <v>1033</v>
      </c>
      <c r="S229" s="7">
        <v>672</v>
      </c>
      <c r="T229" s="7">
        <v>361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473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28</v>
      </c>
      <c r="H230" s="7" t="s">
        <v>418</v>
      </c>
      <c r="I230" s="7" t="s">
        <v>30</v>
      </c>
      <c r="J230" s="7" t="s">
        <v>38</v>
      </c>
      <c r="K230" s="7" t="s">
        <v>32</v>
      </c>
      <c r="L230" s="9">
        <v>3</v>
      </c>
      <c r="M230" s="9">
        <v>3</v>
      </c>
      <c r="N230" s="10">
        <v>43320</v>
      </c>
      <c r="O230" s="7" t="s">
        <v>59</v>
      </c>
      <c r="P230" s="7" t="s">
        <v>64</v>
      </c>
      <c r="Q230" s="7">
        <v>1238</v>
      </c>
      <c r="R230" s="9">
        <v>1216</v>
      </c>
      <c r="S230" s="7">
        <v>928</v>
      </c>
      <c r="T230" s="7">
        <v>288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339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86</v>
      </c>
      <c r="H231" s="7" t="s">
        <v>490</v>
      </c>
      <c r="I231" s="7" t="s">
        <v>30</v>
      </c>
      <c r="J231" s="7" t="s">
        <v>38</v>
      </c>
      <c r="K231" s="7" t="s">
        <v>32</v>
      </c>
      <c r="L231" s="9">
        <v>1</v>
      </c>
      <c r="M231" s="9">
        <v>1</v>
      </c>
      <c r="N231" s="10">
        <v>43327</v>
      </c>
      <c r="O231" s="7" t="s">
        <v>59</v>
      </c>
      <c r="P231" s="7" t="s">
        <v>74</v>
      </c>
      <c r="Q231" s="7">
        <v>400</v>
      </c>
      <c r="R231" s="9">
        <v>466</v>
      </c>
      <c r="S231" s="7">
        <v>322</v>
      </c>
      <c r="T231" s="7">
        <v>144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491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121</v>
      </c>
      <c r="H232" s="7" t="s">
        <v>197</v>
      </c>
      <c r="I232" s="7" t="s">
        <v>30</v>
      </c>
      <c r="J232" s="7" t="s">
        <v>31</v>
      </c>
      <c r="K232" s="7" t="s">
        <v>32</v>
      </c>
      <c r="L232" s="9">
        <v>3</v>
      </c>
      <c r="M232" s="9">
        <v>3</v>
      </c>
      <c r="N232" s="10">
        <v>43070</v>
      </c>
      <c r="O232" s="7" t="s">
        <v>39</v>
      </c>
      <c r="P232" s="7" t="s">
        <v>34</v>
      </c>
      <c r="Q232" s="7">
        <v>1170</v>
      </c>
      <c r="R232" s="9">
        <v>1501</v>
      </c>
      <c r="S232" s="7">
        <v>996</v>
      </c>
      <c r="T232" s="7">
        <v>505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492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45</v>
      </c>
      <c r="H233" s="7" t="s">
        <v>493</v>
      </c>
      <c r="I233" s="7" t="s">
        <v>30</v>
      </c>
      <c r="J233" s="7" t="s">
        <v>31</v>
      </c>
      <c r="K233" s="7" t="s">
        <v>32</v>
      </c>
      <c r="L233" s="9">
        <v>2</v>
      </c>
      <c r="M233" s="9">
        <v>2</v>
      </c>
      <c r="N233" s="10">
        <v>43333</v>
      </c>
      <c r="O233" s="7" t="s">
        <v>67</v>
      </c>
      <c r="P233" s="7" t="s">
        <v>34</v>
      </c>
      <c r="Q233" s="7">
        <v>803</v>
      </c>
      <c r="R233" s="9">
        <v>858</v>
      </c>
      <c r="S233" s="7">
        <v>641</v>
      </c>
      <c r="T233" s="7">
        <v>217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494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42</v>
      </c>
      <c r="H234" s="7" t="s">
        <v>495</v>
      </c>
      <c r="I234" s="7" t="s">
        <v>30</v>
      </c>
      <c r="J234" s="7" t="s">
        <v>31</v>
      </c>
      <c r="K234" s="7" t="s">
        <v>32</v>
      </c>
      <c r="L234" s="9">
        <v>2</v>
      </c>
      <c r="M234" s="9">
        <v>2</v>
      </c>
      <c r="N234" s="10">
        <v>43070</v>
      </c>
      <c r="O234" s="7" t="s">
        <v>104</v>
      </c>
      <c r="P234" s="7" t="s">
        <v>34</v>
      </c>
      <c r="Q234" s="7">
        <v>770</v>
      </c>
      <c r="R234" s="9">
        <v>1035</v>
      </c>
      <c r="S234" s="7">
        <v>674</v>
      </c>
      <c r="T234" s="7">
        <v>361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496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71</v>
      </c>
      <c r="H235" s="7" t="s">
        <v>497</v>
      </c>
      <c r="I235" s="7" t="s">
        <v>30</v>
      </c>
      <c r="J235" s="7" t="s">
        <v>31</v>
      </c>
      <c r="K235" s="7" t="s">
        <v>32</v>
      </c>
      <c r="L235" s="9">
        <v>2</v>
      </c>
      <c r="M235" s="9">
        <v>2</v>
      </c>
      <c r="N235" s="10">
        <v>43388</v>
      </c>
      <c r="O235" s="7" t="s">
        <v>164</v>
      </c>
      <c r="P235" s="7" t="s">
        <v>50</v>
      </c>
      <c r="Q235" s="7">
        <v>768</v>
      </c>
      <c r="R235" s="9">
        <v>1037</v>
      </c>
      <c r="S235" s="7">
        <v>676</v>
      </c>
      <c r="T235" s="7">
        <v>361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498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86</v>
      </c>
      <c r="H236" s="7" t="s">
        <v>499</v>
      </c>
      <c r="I236" s="7" t="s">
        <v>30</v>
      </c>
      <c r="J236" s="7" t="s">
        <v>38</v>
      </c>
      <c r="K236" s="7" t="s">
        <v>32</v>
      </c>
      <c r="L236" s="9">
        <v>4</v>
      </c>
      <c r="M236" s="9">
        <v>4</v>
      </c>
      <c r="N236" s="10">
        <v>43070</v>
      </c>
      <c r="O236" s="7" t="s">
        <v>39</v>
      </c>
      <c r="P236" s="7" t="s">
        <v>50</v>
      </c>
      <c r="Q236" s="7">
        <v>1634</v>
      </c>
      <c r="R236" s="9">
        <v>1686</v>
      </c>
      <c r="S236" s="7">
        <v>1254</v>
      </c>
      <c r="T236" s="7">
        <v>432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500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28</v>
      </c>
      <c r="H237" s="7" t="s">
        <v>501</v>
      </c>
      <c r="I237" s="7" t="s">
        <v>30</v>
      </c>
      <c r="J237" s="7" t="s">
        <v>38</v>
      </c>
      <c r="K237" s="7" t="s">
        <v>32</v>
      </c>
      <c r="L237" s="9">
        <v>6</v>
      </c>
      <c r="M237" s="9">
        <v>6</v>
      </c>
      <c r="N237" s="10">
        <v>43342</v>
      </c>
      <c r="O237" s="7" t="s">
        <v>67</v>
      </c>
      <c r="P237" s="7" t="s">
        <v>34</v>
      </c>
      <c r="Q237" s="7">
        <v>2482</v>
      </c>
      <c r="R237" s="9">
        <v>2426</v>
      </c>
      <c r="S237" s="7">
        <v>1850</v>
      </c>
      <c r="T237" s="7">
        <v>576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502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28</v>
      </c>
      <c r="H238" s="7" t="s">
        <v>503</v>
      </c>
      <c r="I238" s="7" t="s">
        <v>30</v>
      </c>
      <c r="J238" s="7" t="s">
        <v>31</v>
      </c>
      <c r="K238" s="7" t="s">
        <v>32</v>
      </c>
      <c r="L238" s="9">
        <v>1</v>
      </c>
      <c r="M238" s="9">
        <v>1</v>
      </c>
      <c r="N238" s="10">
        <v>43321</v>
      </c>
      <c r="O238" s="7" t="s">
        <v>59</v>
      </c>
      <c r="P238" s="7" t="s">
        <v>50</v>
      </c>
      <c r="Q238" s="7">
        <v>18</v>
      </c>
      <c r="R238" s="9">
        <v>505</v>
      </c>
      <c r="S238" s="7">
        <v>0</v>
      </c>
      <c r="T238" s="7">
        <v>505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504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121</v>
      </c>
      <c r="H239" s="7" t="s">
        <v>505</v>
      </c>
      <c r="I239" s="7" t="s">
        <v>30</v>
      </c>
      <c r="J239" s="7" t="s">
        <v>38</v>
      </c>
      <c r="K239" s="7" t="s">
        <v>32</v>
      </c>
      <c r="L239" s="9">
        <v>4</v>
      </c>
      <c r="M239" s="9">
        <v>4</v>
      </c>
      <c r="N239" s="10">
        <v>43326</v>
      </c>
      <c r="O239" s="7" t="s">
        <v>59</v>
      </c>
      <c r="P239" s="7" t="s">
        <v>34</v>
      </c>
      <c r="Q239" s="7">
        <v>1632</v>
      </c>
      <c r="R239" s="9">
        <v>1327</v>
      </c>
      <c r="S239" s="7">
        <v>534</v>
      </c>
      <c r="T239" s="7">
        <v>793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506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121</v>
      </c>
      <c r="H240" s="7" t="s">
        <v>507</v>
      </c>
      <c r="I240" s="7" t="s">
        <v>30</v>
      </c>
      <c r="J240" s="7" t="s">
        <v>31</v>
      </c>
      <c r="K240" s="7" t="s">
        <v>32</v>
      </c>
      <c r="L240" s="9">
        <v>3</v>
      </c>
      <c r="M240" s="9">
        <v>3</v>
      </c>
      <c r="N240" s="10">
        <v>43326</v>
      </c>
      <c r="O240" s="7" t="s">
        <v>59</v>
      </c>
      <c r="P240" s="7" t="s">
        <v>50</v>
      </c>
      <c r="Q240" s="7">
        <v>1200</v>
      </c>
      <c r="R240" s="9">
        <v>1398</v>
      </c>
      <c r="S240" s="7">
        <v>966</v>
      </c>
      <c r="T240" s="7">
        <v>432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158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45</v>
      </c>
      <c r="H241" s="7" t="s">
        <v>376</v>
      </c>
      <c r="I241" s="7" t="s">
        <v>30</v>
      </c>
      <c r="J241" s="7" t="s">
        <v>38</v>
      </c>
      <c r="K241" s="7" t="s">
        <v>32</v>
      </c>
      <c r="L241" s="9">
        <v>2</v>
      </c>
      <c r="M241" s="9">
        <v>2</v>
      </c>
      <c r="N241" s="10">
        <v>43327</v>
      </c>
      <c r="O241" s="7" t="s">
        <v>59</v>
      </c>
      <c r="P241" s="7" t="s">
        <v>74</v>
      </c>
      <c r="Q241" s="7">
        <v>832</v>
      </c>
      <c r="R241" s="9">
        <v>756</v>
      </c>
      <c r="S241" s="7">
        <v>612</v>
      </c>
      <c r="T241" s="7">
        <v>144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508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45</v>
      </c>
      <c r="H242" s="7" t="s">
        <v>138</v>
      </c>
      <c r="I242" s="7" t="s">
        <v>30</v>
      </c>
      <c r="J242" s="7" t="s">
        <v>31</v>
      </c>
      <c r="K242" s="7" t="s">
        <v>32</v>
      </c>
      <c r="L242" s="9">
        <v>4</v>
      </c>
      <c r="M242" s="9">
        <v>4</v>
      </c>
      <c r="N242" s="10">
        <v>43384</v>
      </c>
      <c r="O242" s="7" t="s">
        <v>216</v>
      </c>
      <c r="P242" s="7" t="s">
        <v>50</v>
      </c>
      <c r="Q242" s="7">
        <v>1618</v>
      </c>
      <c r="R242" s="9">
        <v>1775</v>
      </c>
      <c r="S242" s="7">
        <v>1270</v>
      </c>
      <c r="T242" s="7">
        <v>505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509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28</v>
      </c>
      <c r="H243" s="7" t="s">
        <v>510</v>
      </c>
      <c r="I243" s="7" t="s">
        <v>30</v>
      </c>
      <c r="J243" s="7" t="s">
        <v>31</v>
      </c>
      <c r="K243" s="7" t="s">
        <v>32</v>
      </c>
      <c r="L243" s="9">
        <v>5</v>
      </c>
      <c r="M243" s="9">
        <v>5</v>
      </c>
      <c r="N243" s="10">
        <v>43329</v>
      </c>
      <c r="O243" s="7" t="s">
        <v>59</v>
      </c>
      <c r="P243" s="7" t="s">
        <v>50</v>
      </c>
      <c r="Q243" s="7">
        <v>2002</v>
      </c>
      <c r="R243" s="9">
        <v>2257</v>
      </c>
      <c r="S243" s="7">
        <v>1608</v>
      </c>
      <c r="T243" s="7">
        <v>649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214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121</v>
      </c>
      <c r="H244" s="7" t="s">
        <v>511</v>
      </c>
      <c r="I244" s="7" t="s">
        <v>30</v>
      </c>
      <c r="J244" s="7" t="s">
        <v>53</v>
      </c>
      <c r="K244" s="7" t="s">
        <v>32</v>
      </c>
      <c r="L244" s="9">
        <v>1</v>
      </c>
      <c r="M244" s="9">
        <v>1</v>
      </c>
      <c r="N244" s="10">
        <v>43361</v>
      </c>
      <c r="O244" s="7" t="s">
        <v>67</v>
      </c>
      <c r="P244" s="7" t="s">
        <v>64</v>
      </c>
      <c r="Q244" s="7">
        <v>435</v>
      </c>
      <c r="R244" s="9">
        <v>287</v>
      </c>
      <c r="S244" s="7">
        <v>287</v>
      </c>
      <c r="T244" s="7">
        <v>0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512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121</v>
      </c>
      <c r="H245" s="7" t="s">
        <v>513</v>
      </c>
      <c r="I245" s="7" t="s">
        <v>30</v>
      </c>
      <c r="J245" s="7" t="s">
        <v>31</v>
      </c>
      <c r="K245" s="7" t="s">
        <v>32</v>
      </c>
      <c r="L245" s="9">
        <v>2</v>
      </c>
      <c r="M245" s="9">
        <v>2</v>
      </c>
      <c r="N245" s="10">
        <v>43361</v>
      </c>
      <c r="O245" s="7" t="s">
        <v>67</v>
      </c>
      <c r="P245" s="7" t="s">
        <v>50</v>
      </c>
      <c r="Q245" s="7">
        <v>817</v>
      </c>
      <c r="R245" s="9">
        <v>844</v>
      </c>
      <c r="S245" s="7">
        <v>627</v>
      </c>
      <c r="T245" s="7">
        <v>217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514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121</v>
      </c>
      <c r="H246" s="7" t="s">
        <v>515</v>
      </c>
      <c r="I246" s="7" t="s">
        <v>30</v>
      </c>
      <c r="J246" s="7" t="s">
        <v>38</v>
      </c>
      <c r="K246" s="7" t="s">
        <v>32</v>
      </c>
      <c r="L246" s="9">
        <v>2</v>
      </c>
      <c r="M246" s="9">
        <v>2</v>
      </c>
      <c r="N246" s="10">
        <v>43070</v>
      </c>
      <c r="O246" s="7" t="s">
        <v>39</v>
      </c>
      <c r="P246" s="7" t="s">
        <v>74</v>
      </c>
      <c r="Q246" s="7">
        <v>828</v>
      </c>
      <c r="R246" s="9">
        <v>760</v>
      </c>
      <c r="S246" s="7">
        <v>616</v>
      </c>
      <c r="T246" s="7">
        <v>144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516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121</v>
      </c>
      <c r="H247" s="7" t="s">
        <v>517</v>
      </c>
      <c r="I247" s="7" t="s">
        <v>30</v>
      </c>
      <c r="J247" s="7" t="s">
        <v>38</v>
      </c>
      <c r="K247" s="7" t="s">
        <v>32</v>
      </c>
      <c r="L247" s="9">
        <v>2</v>
      </c>
      <c r="M247" s="9">
        <v>2</v>
      </c>
      <c r="N247" s="10">
        <v>43070</v>
      </c>
      <c r="O247" s="7" t="s">
        <v>39</v>
      </c>
      <c r="P247" s="7" t="s">
        <v>34</v>
      </c>
      <c r="Q247" s="7">
        <v>838</v>
      </c>
      <c r="R247" s="9">
        <v>750</v>
      </c>
      <c r="S247" s="7">
        <v>606</v>
      </c>
      <c r="T247" s="7">
        <v>144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518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121</v>
      </c>
      <c r="H248" s="7" t="s">
        <v>519</v>
      </c>
      <c r="I248" s="7" t="s">
        <v>30</v>
      </c>
      <c r="J248" s="7" t="s">
        <v>31</v>
      </c>
      <c r="K248" s="7" t="s">
        <v>32</v>
      </c>
      <c r="L248" s="9">
        <v>4</v>
      </c>
      <c r="M248" s="9">
        <v>4</v>
      </c>
      <c r="N248" s="10">
        <v>43070</v>
      </c>
      <c r="O248" s="7" t="s">
        <v>39</v>
      </c>
      <c r="P248" s="7" t="s">
        <v>74</v>
      </c>
      <c r="Q248" s="7">
        <v>1647</v>
      </c>
      <c r="R248" s="9">
        <v>1673</v>
      </c>
      <c r="S248" s="7">
        <v>1241</v>
      </c>
      <c r="T248" s="7">
        <v>432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520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121</v>
      </c>
      <c r="H249" s="7" t="s">
        <v>521</v>
      </c>
      <c r="I249" s="7" t="s">
        <v>30</v>
      </c>
      <c r="J249" s="7" t="s">
        <v>38</v>
      </c>
      <c r="K249" s="7" t="s">
        <v>32</v>
      </c>
      <c r="L249" s="9">
        <v>3</v>
      </c>
      <c r="M249" s="9">
        <v>3</v>
      </c>
      <c r="N249" s="10">
        <v>43070</v>
      </c>
      <c r="O249" s="7" t="s">
        <v>39</v>
      </c>
      <c r="P249" s="7" t="s">
        <v>64</v>
      </c>
      <c r="Q249" s="7">
        <v>1241</v>
      </c>
      <c r="R249" s="9">
        <v>1213</v>
      </c>
      <c r="S249" s="7">
        <v>925</v>
      </c>
      <c r="T249" s="7">
        <v>288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522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28</v>
      </c>
      <c r="H250" s="7" t="s">
        <v>138</v>
      </c>
      <c r="I250" s="7" t="s">
        <v>30</v>
      </c>
      <c r="J250" s="7" t="s">
        <v>38</v>
      </c>
      <c r="K250" s="7" t="s">
        <v>32</v>
      </c>
      <c r="L250" s="9">
        <v>2</v>
      </c>
      <c r="M250" s="9">
        <v>2</v>
      </c>
      <c r="N250" s="10">
        <v>43342</v>
      </c>
      <c r="O250" s="7" t="s">
        <v>67</v>
      </c>
      <c r="P250" s="7" t="s">
        <v>64</v>
      </c>
      <c r="Q250" s="7">
        <v>837</v>
      </c>
      <c r="R250" s="9">
        <v>751</v>
      </c>
      <c r="S250" s="7">
        <v>607</v>
      </c>
      <c r="T250" s="7">
        <v>144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343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45</v>
      </c>
      <c r="H251" s="7" t="s">
        <v>523</v>
      </c>
      <c r="I251" s="7" t="s">
        <v>30</v>
      </c>
      <c r="J251" s="7" t="s">
        <v>31</v>
      </c>
      <c r="K251" s="7" t="s">
        <v>32</v>
      </c>
      <c r="L251" s="9">
        <v>2</v>
      </c>
      <c r="M251" s="9">
        <v>2</v>
      </c>
      <c r="N251" s="10">
        <v>43070</v>
      </c>
      <c r="O251" s="7" t="s">
        <v>39</v>
      </c>
      <c r="P251" s="7" t="s">
        <v>50</v>
      </c>
      <c r="Q251" s="7">
        <v>738</v>
      </c>
      <c r="R251" s="9">
        <v>1140</v>
      </c>
      <c r="S251" s="7">
        <v>706</v>
      </c>
      <c r="T251" s="7">
        <v>434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524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121</v>
      </c>
      <c r="H252" s="7" t="s">
        <v>525</v>
      </c>
      <c r="I252" s="7" t="s">
        <v>30</v>
      </c>
      <c r="J252" s="7" t="s">
        <v>38</v>
      </c>
      <c r="K252" s="7" t="s">
        <v>32</v>
      </c>
      <c r="L252" s="9">
        <v>2</v>
      </c>
      <c r="M252" s="9">
        <v>2</v>
      </c>
      <c r="N252" s="10">
        <v>43070</v>
      </c>
      <c r="O252" s="7" t="s">
        <v>39</v>
      </c>
      <c r="P252" s="7" t="s">
        <v>74</v>
      </c>
      <c r="Q252" s="7">
        <v>795</v>
      </c>
      <c r="R252" s="9">
        <v>793</v>
      </c>
      <c r="S252" s="7">
        <v>649</v>
      </c>
      <c r="T252" s="7">
        <v>144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526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45</v>
      </c>
      <c r="H253" s="7" t="s">
        <v>527</v>
      </c>
      <c r="I253" s="7" t="s">
        <v>30</v>
      </c>
      <c r="J253" s="7" t="s">
        <v>38</v>
      </c>
      <c r="K253" s="7" t="s">
        <v>32</v>
      </c>
      <c r="L253" s="9">
        <v>3</v>
      </c>
      <c r="M253" s="9">
        <v>3</v>
      </c>
      <c r="N253" s="10">
        <v>43070</v>
      </c>
      <c r="O253" s="7" t="s">
        <v>39</v>
      </c>
      <c r="P253" s="7" t="s">
        <v>34</v>
      </c>
      <c r="Q253" s="7">
        <v>1272</v>
      </c>
      <c r="R253" s="9">
        <v>1038</v>
      </c>
      <c r="S253" s="7">
        <v>894</v>
      </c>
      <c r="T253" s="7">
        <v>144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328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121</v>
      </c>
      <c r="H254" s="7" t="s">
        <v>528</v>
      </c>
      <c r="I254" s="7" t="s">
        <v>30</v>
      </c>
      <c r="J254" s="7" t="s">
        <v>53</v>
      </c>
      <c r="K254" s="7" t="s">
        <v>32</v>
      </c>
      <c r="L254" s="9">
        <v>1</v>
      </c>
      <c r="M254" s="9">
        <v>1</v>
      </c>
      <c r="N254" s="10">
        <v>43070</v>
      </c>
      <c r="O254" s="7" t="s">
        <v>39</v>
      </c>
      <c r="P254" s="7" t="s">
        <v>74</v>
      </c>
      <c r="Q254" s="7">
        <v>433</v>
      </c>
      <c r="R254" s="9">
        <v>289</v>
      </c>
      <c r="S254" s="7">
        <v>289</v>
      </c>
      <c r="T254" s="7">
        <v>0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529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28</v>
      </c>
      <c r="H255" s="7" t="s">
        <v>530</v>
      </c>
      <c r="I255" s="7" t="s">
        <v>30</v>
      </c>
      <c r="J255" s="7" t="s">
        <v>38</v>
      </c>
      <c r="K255" s="7" t="s">
        <v>32</v>
      </c>
      <c r="L255" s="9">
        <v>3</v>
      </c>
      <c r="M255" s="9">
        <v>3</v>
      </c>
      <c r="N255" s="10">
        <v>43329</v>
      </c>
      <c r="O255" s="7" t="s">
        <v>59</v>
      </c>
      <c r="P255" s="7" t="s">
        <v>74</v>
      </c>
      <c r="Q255" s="7">
        <v>1232</v>
      </c>
      <c r="R255" s="9">
        <v>1222</v>
      </c>
      <c r="S255" s="7">
        <v>934</v>
      </c>
      <c r="T255" s="7">
        <v>288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531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45</v>
      </c>
      <c r="H256" s="7" t="s">
        <v>532</v>
      </c>
      <c r="I256" s="7" t="s">
        <v>30</v>
      </c>
      <c r="J256" s="7" t="s">
        <v>31</v>
      </c>
      <c r="K256" s="7" t="s">
        <v>32</v>
      </c>
      <c r="L256" s="9">
        <v>4</v>
      </c>
      <c r="M256" s="9">
        <v>4</v>
      </c>
      <c r="N256" s="10">
        <v>43070</v>
      </c>
      <c r="O256" s="7" t="s">
        <v>39</v>
      </c>
      <c r="P256" s="7" t="s">
        <v>50</v>
      </c>
      <c r="Q256" s="7">
        <v>1605</v>
      </c>
      <c r="R256" s="9">
        <v>1788</v>
      </c>
      <c r="S256" s="7">
        <v>1283</v>
      </c>
      <c r="T256" s="7">
        <v>505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533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42</v>
      </c>
      <c r="H257" s="7" t="s">
        <v>534</v>
      </c>
      <c r="I257" s="7" t="s">
        <v>30</v>
      </c>
      <c r="J257" s="7" t="s">
        <v>38</v>
      </c>
      <c r="K257" s="7" t="s">
        <v>32</v>
      </c>
      <c r="L257" s="9">
        <v>1</v>
      </c>
      <c r="M257" s="9">
        <v>1</v>
      </c>
      <c r="N257" s="10">
        <v>43070</v>
      </c>
      <c r="O257" s="7" t="s">
        <v>39</v>
      </c>
      <c r="P257" s="7" t="s">
        <v>34</v>
      </c>
      <c r="Q257" s="7">
        <v>393</v>
      </c>
      <c r="R257" s="9">
        <v>473</v>
      </c>
      <c r="S257" s="7">
        <v>329</v>
      </c>
      <c r="T257" s="7">
        <v>144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535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61</v>
      </c>
      <c r="H258" s="7" t="s">
        <v>122</v>
      </c>
      <c r="I258" s="7" t="s">
        <v>30</v>
      </c>
      <c r="J258" s="7" t="s">
        <v>31</v>
      </c>
      <c r="K258" s="7" t="s">
        <v>32</v>
      </c>
      <c r="L258" s="9">
        <v>1</v>
      </c>
      <c r="M258" s="9">
        <v>1</v>
      </c>
      <c r="N258" s="10">
        <v>43070</v>
      </c>
      <c r="O258" s="7" t="s">
        <v>39</v>
      </c>
      <c r="P258" s="7" t="s">
        <v>34</v>
      </c>
      <c r="Q258" s="7">
        <v>369</v>
      </c>
      <c r="R258" s="9">
        <v>570</v>
      </c>
      <c r="S258" s="7">
        <v>353</v>
      </c>
      <c r="T258" s="7">
        <v>217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536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45</v>
      </c>
      <c r="H259" s="7" t="s">
        <v>138</v>
      </c>
      <c r="I259" s="7" t="s">
        <v>30</v>
      </c>
      <c r="J259" s="7" t="s">
        <v>38</v>
      </c>
      <c r="K259" s="7" t="s">
        <v>32</v>
      </c>
      <c r="L259" s="9">
        <v>3</v>
      </c>
      <c r="M259" s="9">
        <v>3</v>
      </c>
      <c r="N259" s="10">
        <v>43070</v>
      </c>
      <c r="O259" s="7" t="s">
        <v>39</v>
      </c>
      <c r="P259" s="7" t="s">
        <v>34</v>
      </c>
      <c r="Q259" s="7">
        <v>1229</v>
      </c>
      <c r="R259" s="9">
        <v>1225</v>
      </c>
      <c r="S259" s="7">
        <v>937</v>
      </c>
      <c r="T259" s="7">
        <v>288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537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28</v>
      </c>
      <c r="H260" s="7" t="s">
        <v>538</v>
      </c>
      <c r="I260" s="7" t="s">
        <v>30</v>
      </c>
      <c r="J260" s="7" t="s">
        <v>31</v>
      </c>
      <c r="K260" s="7" t="s">
        <v>32</v>
      </c>
      <c r="L260" s="9">
        <v>4</v>
      </c>
      <c r="M260" s="9">
        <v>4</v>
      </c>
      <c r="N260" s="10">
        <v>43070</v>
      </c>
      <c r="O260" s="7" t="s">
        <v>39</v>
      </c>
      <c r="P260" s="7" t="s">
        <v>50</v>
      </c>
      <c r="Q260" s="7">
        <v>1510</v>
      </c>
      <c r="R260" s="9">
        <v>1956</v>
      </c>
      <c r="S260" s="7">
        <v>1378</v>
      </c>
      <c r="T260" s="7">
        <v>578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539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28</v>
      </c>
      <c r="H261" s="7" t="s">
        <v>540</v>
      </c>
      <c r="I261" s="7" t="s">
        <v>30</v>
      </c>
      <c r="J261" s="7" t="s">
        <v>31</v>
      </c>
      <c r="K261" s="7" t="s">
        <v>32</v>
      </c>
      <c r="L261" s="9">
        <v>3</v>
      </c>
      <c r="M261" s="9">
        <v>3</v>
      </c>
      <c r="N261" s="10">
        <v>43070</v>
      </c>
      <c r="O261" s="7" t="s">
        <v>39</v>
      </c>
      <c r="P261" s="7" t="s">
        <v>50</v>
      </c>
      <c r="Q261" s="7">
        <v>1235</v>
      </c>
      <c r="R261" s="9">
        <v>1582</v>
      </c>
      <c r="S261" s="7">
        <v>931</v>
      </c>
      <c r="T261" s="7">
        <v>651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541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28</v>
      </c>
      <c r="H262" s="7" t="s">
        <v>542</v>
      </c>
      <c r="I262" s="7" t="s">
        <v>30</v>
      </c>
      <c r="J262" s="7" t="s">
        <v>31</v>
      </c>
      <c r="K262" s="7" t="s">
        <v>32</v>
      </c>
      <c r="L262" s="9">
        <v>1</v>
      </c>
      <c r="M262" s="9">
        <v>1</v>
      </c>
      <c r="N262" s="10">
        <v>43420</v>
      </c>
      <c r="O262" s="7" t="s">
        <v>363</v>
      </c>
      <c r="P262" s="7" t="s">
        <v>50</v>
      </c>
      <c r="Q262" s="7">
        <v>402</v>
      </c>
      <c r="R262" s="9">
        <v>464</v>
      </c>
      <c r="S262" s="7">
        <v>320</v>
      </c>
      <c r="T262" s="7">
        <v>144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543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61</v>
      </c>
      <c r="H263" s="7" t="s">
        <v>544</v>
      </c>
      <c r="I263" s="7" t="s">
        <v>30</v>
      </c>
      <c r="J263" s="7" t="s">
        <v>31</v>
      </c>
      <c r="K263" s="7" t="s">
        <v>32</v>
      </c>
      <c r="L263" s="9">
        <v>4</v>
      </c>
      <c r="M263" s="9">
        <v>4</v>
      </c>
      <c r="N263" s="10">
        <v>43322</v>
      </c>
      <c r="O263" s="7" t="s">
        <v>59</v>
      </c>
      <c r="P263" s="7" t="s">
        <v>34</v>
      </c>
      <c r="Q263" s="7">
        <v>1598</v>
      </c>
      <c r="R263" s="9">
        <v>1795</v>
      </c>
      <c r="S263" s="7">
        <v>1290</v>
      </c>
      <c r="T263" s="7">
        <v>505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545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86</v>
      </c>
      <c r="H264" s="7" t="s">
        <v>546</v>
      </c>
      <c r="I264" s="7" t="s">
        <v>30</v>
      </c>
      <c r="J264" s="7" t="s">
        <v>38</v>
      </c>
      <c r="K264" s="7" t="s">
        <v>32</v>
      </c>
      <c r="L264" s="9">
        <v>1</v>
      </c>
      <c r="M264" s="9">
        <v>1</v>
      </c>
      <c r="N264" s="10">
        <v>43747</v>
      </c>
      <c r="O264" s="7" t="s">
        <v>238</v>
      </c>
      <c r="P264" s="7" t="s">
        <v>64</v>
      </c>
      <c r="Q264" s="7">
        <v>394</v>
      </c>
      <c r="R264" s="9">
        <v>472</v>
      </c>
      <c r="S264" s="7">
        <v>328</v>
      </c>
      <c r="T264" s="7">
        <v>144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547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42</v>
      </c>
      <c r="H265" s="7" t="s">
        <v>548</v>
      </c>
      <c r="I265" s="7" t="s">
        <v>30</v>
      </c>
      <c r="J265" s="7" t="s">
        <v>38</v>
      </c>
      <c r="K265" s="7" t="s">
        <v>32</v>
      </c>
      <c r="L265" s="9">
        <v>1</v>
      </c>
      <c r="M265" s="9">
        <v>1</v>
      </c>
      <c r="N265" s="10">
        <v>43236</v>
      </c>
      <c r="O265" s="7" t="s">
        <v>549</v>
      </c>
      <c r="P265" s="7" t="s">
        <v>34</v>
      </c>
      <c r="Q265" s="7">
        <v>402</v>
      </c>
      <c r="R265" s="9">
        <v>464</v>
      </c>
      <c r="S265" s="7">
        <v>320</v>
      </c>
      <c r="T265" s="7">
        <v>144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550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28</v>
      </c>
      <c r="H266" s="7" t="s">
        <v>551</v>
      </c>
      <c r="I266" s="7" t="s">
        <v>30</v>
      </c>
      <c r="J266" s="7" t="s">
        <v>31</v>
      </c>
      <c r="K266" s="7" t="s">
        <v>32</v>
      </c>
      <c r="L266" s="9">
        <v>2</v>
      </c>
      <c r="M266" s="9">
        <v>2</v>
      </c>
      <c r="N266" s="10">
        <v>43070</v>
      </c>
      <c r="O266" s="7" t="s">
        <v>330</v>
      </c>
      <c r="P266" s="7" t="s">
        <v>50</v>
      </c>
      <c r="Q266" s="7">
        <v>860</v>
      </c>
      <c r="R266" s="9">
        <v>801</v>
      </c>
      <c r="S266" s="7">
        <v>584</v>
      </c>
      <c r="T266" s="7">
        <v>217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552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28</v>
      </c>
      <c r="H267" s="7" t="s">
        <v>553</v>
      </c>
      <c r="I267" s="7" t="s">
        <v>30</v>
      </c>
      <c r="J267" s="7" t="s">
        <v>38</v>
      </c>
      <c r="K267" s="7" t="s">
        <v>32</v>
      </c>
      <c r="L267" s="9">
        <v>1</v>
      </c>
      <c r="M267" s="9">
        <v>1</v>
      </c>
      <c r="N267" s="10">
        <v>43070</v>
      </c>
      <c r="O267" s="7" t="s">
        <v>39</v>
      </c>
      <c r="P267" s="7" t="s">
        <v>34</v>
      </c>
      <c r="Q267" s="7">
        <v>402</v>
      </c>
      <c r="R267" s="9">
        <v>464</v>
      </c>
      <c r="S267" s="7">
        <v>320</v>
      </c>
      <c r="T267" s="7">
        <v>144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554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86</v>
      </c>
      <c r="H268" s="7" t="s">
        <v>555</v>
      </c>
      <c r="I268" s="7" t="s">
        <v>30</v>
      </c>
      <c r="J268" s="7" t="s">
        <v>38</v>
      </c>
      <c r="K268" s="7" t="s">
        <v>32</v>
      </c>
      <c r="L268" s="9">
        <v>3</v>
      </c>
      <c r="M268" s="9">
        <v>3</v>
      </c>
      <c r="N268" s="10">
        <v>43070</v>
      </c>
      <c r="O268" s="7" t="s">
        <v>39</v>
      </c>
      <c r="P268" s="7" t="s">
        <v>34</v>
      </c>
      <c r="Q268" s="7">
        <v>1175</v>
      </c>
      <c r="R268" s="9">
        <v>1279</v>
      </c>
      <c r="S268" s="7">
        <v>991</v>
      </c>
      <c r="T268" s="7">
        <v>288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292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28</v>
      </c>
      <c r="H269" s="7" t="s">
        <v>556</v>
      </c>
      <c r="I269" s="7" t="s">
        <v>30</v>
      </c>
      <c r="J269" s="7" t="s">
        <v>31</v>
      </c>
      <c r="K269" s="7" t="s">
        <v>32</v>
      </c>
      <c r="L269" s="9">
        <v>2</v>
      </c>
      <c r="M269" s="9">
        <v>2</v>
      </c>
      <c r="N269" s="10">
        <v>43070</v>
      </c>
      <c r="O269" s="7" t="s">
        <v>39</v>
      </c>
      <c r="P269" s="7" t="s">
        <v>64</v>
      </c>
      <c r="Q269" s="7">
        <v>731</v>
      </c>
      <c r="R269" s="9">
        <v>1074</v>
      </c>
      <c r="S269" s="7">
        <v>713</v>
      </c>
      <c r="T269" s="7">
        <v>361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557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86</v>
      </c>
      <c r="H270" s="7" t="s">
        <v>558</v>
      </c>
      <c r="I270" s="7" t="s">
        <v>30</v>
      </c>
      <c r="J270" s="7" t="s">
        <v>38</v>
      </c>
      <c r="K270" s="7" t="s">
        <v>32</v>
      </c>
      <c r="L270" s="9">
        <v>1</v>
      </c>
      <c r="M270" s="9">
        <v>1</v>
      </c>
      <c r="N270" s="10">
        <v>43223</v>
      </c>
      <c r="O270" s="7" t="s">
        <v>202</v>
      </c>
      <c r="P270" s="7" t="s">
        <v>74</v>
      </c>
      <c r="Q270" s="7">
        <v>204</v>
      </c>
      <c r="R270" s="9">
        <v>662</v>
      </c>
      <c r="S270" s="7">
        <v>518</v>
      </c>
      <c r="T270" s="7">
        <v>144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559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45</v>
      </c>
      <c r="H271" s="7" t="s">
        <v>560</v>
      </c>
      <c r="I271" s="7" t="s">
        <v>30</v>
      </c>
      <c r="J271" s="7" t="s">
        <v>53</v>
      </c>
      <c r="K271" s="7" t="s">
        <v>32</v>
      </c>
      <c r="L271" s="9">
        <v>1</v>
      </c>
      <c r="M271" s="9">
        <v>1</v>
      </c>
      <c r="N271" s="10">
        <v>43070</v>
      </c>
      <c r="O271" s="7" t="s">
        <v>39</v>
      </c>
      <c r="P271" s="7" t="s">
        <v>74</v>
      </c>
      <c r="Q271" s="7">
        <v>426</v>
      </c>
      <c r="R271" s="9">
        <v>296</v>
      </c>
      <c r="S271" s="7">
        <v>296</v>
      </c>
      <c r="T271" s="7">
        <v>0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561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28</v>
      </c>
      <c r="H272" s="7" t="s">
        <v>153</v>
      </c>
      <c r="I272" s="7" t="s">
        <v>30</v>
      </c>
      <c r="J272" s="7" t="s">
        <v>38</v>
      </c>
      <c r="K272" s="7" t="s">
        <v>32</v>
      </c>
      <c r="L272" s="9">
        <v>3</v>
      </c>
      <c r="M272" s="9">
        <v>3</v>
      </c>
      <c r="N272" s="10">
        <v>43070</v>
      </c>
      <c r="O272" s="7" t="s">
        <v>39</v>
      </c>
      <c r="P272" s="7" t="s">
        <v>34</v>
      </c>
      <c r="Q272" s="7">
        <v>1175</v>
      </c>
      <c r="R272" s="9">
        <v>1279</v>
      </c>
      <c r="S272" s="7">
        <v>991</v>
      </c>
      <c r="T272" s="7">
        <v>288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562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61</v>
      </c>
      <c r="H273" s="7" t="s">
        <v>563</v>
      </c>
      <c r="I273" s="7" t="s">
        <v>30</v>
      </c>
      <c r="J273" s="7" t="s">
        <v>31</v>
      </c>
      <c r="K273" s="7" t="s">
        <v>32</v>
      </c>
      <c r="L273" s="9">
        <v>1</v>
      </c>
      <c r="M273" s="9">
        <v>1</v>
      </c>
      <c r="N273" s="10">
        <v>43070</v>
      </c>
      <c r="O273" s="7" t="s">
        <v>39</v>
      </c>
      <c r="P273" s="7" t="s">
        <v>34</v>
      </c>
      <c r="Q273" s="7">
        <v>367</v>
      </c>
      <c r="R273" s="9">
        <v>572</v>
      </c>
      <c r="S273" s="7">
        <v>355</v>
      </c>
      <c r="T273" s="7">
        <v>217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564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42</v>
      </c>
      <c r="H274" s="7" t="s">
        <v>565</v>
      </c>
      <c r="I274" s="7" t="s">
        <v>30</v>
      </c>
      <c r="J274" s="7" t="s">
        <v>53</v>
      </c>
      <c r="K274" s="7" t="s">
        <v>32</v>
      </c>
      <c r="L274" s="9">
        <v>2</v>
      </c>
      <c r="M274" s="9">
        <v>2</v>
      </c>
      <c r="N274" s="10">
        <v>43794</v>
      </c>
      <c r="O274" s="7" t="s">
        <v>566</v>
      </c>
      <c r="P274" s="7" t="s">
        <v>34</v>
      </c>
      <c r="Q274" s="7">
        <v>846</v>
      </c>
      <c r="R274" s="9">
        <v>598</v>
      </c>
      <c r="S274" s="7">
        <v>598</v>
      </c>
      <c r="T274" s="7">
        <v>0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567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61</v>
      </c>
      <c r="H275" s="7" t="s">
        <v>568</v>
      </c>
      <c r="I275" s="7" t="s">
        <v>30</v>
      </c>
      <c r="J275" s="7" t="s">
        <v>31</v>
      </c>
      <c r="K275" s="7" t="s">
        <v>32</v>
      </c>
      <c r="L275" s="9">
        <v>5</v>
      </c>
      <c r="M275" s="9">
        <v>5</v>
      </c>
      <c r="N275" s="10">
        <v>43293</v>
      </c>
      <c r="O275" s="7" t="s">
        <v>549</v>
      </c>
      <c r="P275" s="7" t="s">
        <v>50</v>
      </c>
      <c r="Q275" s="7">
        <v>2028</v>
      </c>
      <c r="R275" s="9">
        <v>2087</v>
      </c>
      <c r="S275" s="7">
        <v>1582</v>
      </c>
      <c r="T275" s="7">
        <v>505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569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121</v>
      </c>
      <c r="H276" s="7" t="s">
        <v>55</v>
      </c>
      <c r="I276" s="7" t="s">
        <v>30</v>
      </c>
      <c r="J276" s="7" t="s">
        <v>53</v>
      </c>
      <c r="K276" s="7" t="s">
        <v>32</v>
      </c>
      <c r="L276" s="9">
        <v>1</v>
      </c>
      <c r="M276" s="9">
        <v>1</v>
      </c>
      <c r="N276" s="10">
        <v>43070</v>
      </c>
      <c r="O276" s="7" t="s">
        <v>39</v>
      </c>
      <c r="P276" s="7" t="s">
        <v>74</v>
      </c>
      <c r="Q276" s="7">
        <v>436</v>
      </c>
      <c r="R276" s="9">
        <v>286</v>
      </c>
      <c r="S276" s="7">
        <v>286</v>
      </c>
      <c r="T276" s="7">
        <v>0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570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61</v>
      </c>
      <c r="H277" s="7" t="s">
        <v>445</v>
      </c>
      <c r="I277" s="7" t="s">
        <v>30</v>
      </c>
      <c r="J277" s="7" t="s">
        <v>31</v>
      </c>
      <c r="K277" s="7" t="s">
        <v>32</v>
      </c>
      <c r="L277" s="9">
        <v>4</v>
      </c>
      <c r="M277" s="9">
        <v>4</v>
      </c>
      <c r="N277" s="10">
        <v>43087</v>
      </c>
      <c r="O277" s="7" t="s">
        <v>330</v>
      </c>
      <c r="P277" s="7" t="s">
        <v>50</v>
      </c>
      <c r="Q277" s="7">
        <v>1504</v>
      </c>
      <c r="R277" s="9">
        <v>2106</v>
      </c>
      <c r="S277" s="7">
        <v>1384</v>
      </c>
      <c r="T277" s="7">
        <v>722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571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45</v>
      </c>
      <c r="H278" s="7" t="s">
        <v>572</v>
      </c>
      <c r="I278" s="7" t="s">
        <v>30</v>
      </c>
      <c r="J278" s="7" t="s">
        <v>31</v>
      </c>
      <c r="K278" s="7" t="s">
        <v>32</v>
      </c>
      <c r="L278" s="9">
        <v>1</v>
      </c>
      <c r="M278" s="9">
        <v>1</v>
      </c>
      <c r="N278" s="10">
        <v>43070</v>
      </c>
      <c r="O278" s="7" t="s">
        <v>39</v>
      </c>
      <c r="P278" s="7" t="s">
        <v>74</v>
      </c>
      <c r="Q278" s="7">
        <v>367</v>
      </c>
      <c r="R278" s="9">
        <v>572</v>
      </c>
      <c r="S278" s="7">
        <v>355</v>
      </c>
      <c r="T278" s="7">
        <v>217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573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61</v>
      </c>
      <c r="H279" s="7" t="s">
        <v>574</v>
      </c>
      <c r="I279" s="7" t="s">
        <v>30</v>
      </c>
      <c r="J279" s="7" t="s">
        <v>38</v>
      </c>
      <c r="K279" s="7" t="s">
        <v>32</v>
      </c>
      <c r="L279" s="9">
        <v>2</v>
      </c>
      <c r="M279" s="9">
        <v>2</v>
      </c>
      <c r="N279" s="10">
        <v>43550</v>
      </c>
      <c r="O279" s="7" t="s">
        <v>164</v>
      </c>
      <c r="P279" s="7" t="s">
        <v>50</v>
      </c>
      <c r="Q279" s="7">
        <v>826</v>
      </c>
      <c r="R279" s="9">
        <v>762</v>
      </c>
      <c r="S279" s="7">
        <v>618</v>
      </c>
      <c r="T279" s="7">
        <v>144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575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42</v>
      </c>
      <c r="H280" s="7" t="s">
        <v>576</v>
      </c>
      <c r="I280" s="7" t="s">
        <v>30</v>
      </c>
      <c r="J280" s="7" t="s">
        <v>31</v>
      </c>
      <c r="K280" s="7" t="s">
        <v>32</v>
      </c>
      <c r="L280" s="9">
        <v>2</v>
      </c>
      <c r="M280" s="9">
        <v>2</v>
      </c>
      <c r="N280" s="10">
        <v>43070</v>
      </c>
      <c r="O280" s="7" t="s">
        <v>39</v>
      </c>
      <c r="P280" s="7" t="s">
        <v>34</v>
      </c>
      <c r="Q280" s="7">
        <v>705</v>
      </c>
      <c r="R280" s="9">
        <v>1100</v>
      </c>
      <c r="S280" s="7">
        <v>739</v>
      </c>
      <c r="T280" s="7">
        <v>361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577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121</v>
      </c>
      <c r="H281" s="7" t="s">
        <v>578</v>
      </c>
      <c r="I281" s="7" t="s">
        <v>30</v>
      </c>
      <c r="J281" s="7" t="s">
        <v>38</v>
      </c>
      <c r="K281" s="7" t="s">
        <v>32</v>
      </c>
      <c r="L281" s="9">
        <v>2</v>
      </c>
      <c r="M281" s="9">
        <v>2</v>
      </c>
      <c r="N281" s="10">
        <v>43327</v>
      </c>
      <c r="O281" s="7" t="s">
        <v>59</v>
      </c>
      <c r="P281" s="7" t="s">
        <v>64</v>
      </c>
      <c r="Q281" s="7">
        <v>800</v>
      </c>
      <c r="R281" s="9">
        <v>932</v>
      </c>
      <c r="S281" s="7">
        <v>644</v>
      </c>
      <c r="T281" s="7">
        <v>288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579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86</v>
      </c>
      <c r="H282" s="7" t="s">
        <v>580</v>
      </c>
      <c r="I282" s="7" t="s">
        <v>30</v>
      </c>
      <c r="J282" s="7" t="s">
        <v>31</v>
      </c>
      <c r="K282" s="7" t="s">
        <v>32</v>
      </c>
      <c r="L282" s="9">
        <v>2</v>
      </c>
      <c r="M282" s="9">
        <v>2</v>
      </c>
      <c r="N282" s="10">
        <v>43536</v>
      </c>
      <c r="O282" s="7" t="s">
        <v>81</v>
      </c>
      <c r="P282" s="7" t="s">
        <v>34</v>
      </c>
      <c r="Q282" s="7">
        <v>776</v>
      </c>
      <c r="R282" s="9">
        <v>1029</v>
      </c>
      <c r="S282" s="7">
        <v>668</v>
      </c>
      <c r="T282" s="7">
        <v>361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581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86</v>
      </c>
      <c r="H283" s="7" t="s">
        <v>204</v>
      </c>
      <c r="I283" s="7" t="s">
        <v>30</v>
      </c>
      <c r="J283" s="7" t="s">
        <v>31</v>
      </c>
      <c r="K283" s="7" t="s">
        <v>32</v>
      </c>
      <c r="L283" s="9">
        <v>1</v>
      </c>
      <c r="M283" s="9">
        <v>1</v>
      </c>
      <c r="N283" s="10">
        <v>43070</v>
      </c>
      <c r="O283" s="7" t="s">
        <v>39</v>
      </c>
      <c r="P283" s="7" t="s">
        <v>50</v>
      </c>
      <c r="Q283" s="7">
        <v>366</v>
      </c>
      <c r="R283" s="9">
        <v>573</v>
      </c>
      <c r="S283" s="7">
        <v>356</v>
      </c>
      <c r="T283" s="7">
        <v>217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582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28</v>
      </c>
      <c r="H284" s="7" t="s">
        <v>583</v>
      </c>
      <c r="I284" s="7" t="s">
        <v>30</v>
      </c>
      <c r="J284" s="7" t="s">
        <v>31</v>
      </c>
      <c r="K284" s="7" t="s">
        <v>32</v>
      </c>
      <c r="L284" s="9">
        <v>3</v>
      </c>
      <c r="M284" s="9">
        <v>3</v>
      </c>
      <c r="N284" s="10">
        <v>43523</v>
      </c>
      <c r="O284" s="7" t="s">
        <v>164</v>
      </c>
      <c r="P284" s="7" t="s">
        <v>50</v>
      </c>
      <c r="Q284" s="7">
        <v>1182</v>
      </c>
      <c r="R284" s="9">
        <v>1489</v>
      </c>
      <c r="S284" s="7">
        <v>984</v>
      </c>
      <c r="T284" s="7">
        <v>505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584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45</v>
      </c>
      <c r="H285" s="7" t="s">
        <v>585</v>
      </c>
      <c r="I285" s="7" t="s">
        <v>30</v>
      </c>
      <c r="J285" s="7" t="s">
        <v>31</v>
      </c>
      <c r="K285" s="7" t="s">
        <v>32</v>
      </c>
      <c r="L285" s="9">
        <v>1</v>
      </c>
      <c r="M285" s="9">
        <v>1</v>
      </c>
      <c r="N285" s="10">
        <v>43070</v>
      </c>
      <c r="O285" s="7" t="s">
        <v>39</v>
      </c>
      <c r="P285" s="7" t="s">
        <v>74</v>
      </c>
      <c r="Q285" s="7">
        <v>368</v>
      </c>
      <c r="R285" s="9">
        <v>571</v>
      </c>
      <c r="S285" s="7">
        <v>354</v>
      </c>
      <c r="T285" s="7">
        <v>217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586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42</v>
      </c>
      <c r="H286" s="7" t="s">
        <v>587</v>
      </c>
      <c r="I286" s="7" t="s">
        <v>30</v>
      </c>
      <c r="J286" s="7" t="s">
        <v>53</v>
      </c>
      <c r="K286" s="7" t="s">
        <v>32</v>
      </c>
      <c r="L286" s="9">
        <v>1</v>
      </c>
      <c r="M286" s="9">
        <v>1</v>
      </c>
      <c r="N286" s="10">
        <v>43070</v>
      </c>
      <c r="O286" s="7" t="s">
        <v>39</v>
      </c>
      <c r="P286" s="7" t="s">
        <v>34</v>
      </c>
      <c r="Q286" s="7">
        <v>429</v>
      </c>
      <c r="R286" s="9">
        <v>293</v>
      </c>
      <c r="S286" s="7">
        <v>293</v>
      </c>
      <c r="T286" s="7">
        <v>0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588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42</v>
      </c>
      <c r="H287" s="7" t="s">
        <v>589</v>
      </c>
      <c r="I287" s="7" t="s">
        <v>30</v>
      </c>
      <c r="J287" s="7" t="s">
        <v>31</v>
      </c>
      <c r="K287" s="7" t="s">
        <v>32</v>
      </c>
      <c r="L287" s="9">
        <v>3</v>
      </c>
      <c r="M287" s="9">
        <v>3</v>
      </c>
      <c r="N287" s="10">
        <v>43070</v>
      </c>
      <c r="O287" s="7" t="s">
        <v>39</v>
      </c>
      <c r="P287" s="7" t="s">
        <v>34</v>
      </c>
      <c r="Q287" s="7">
        <v>1209</v>
      </c>
      <c r="R287" s="9">
        <v>1318</v>
      </c>
      <c r="S287" s="7">
        <v>957</v>
      </c>
      <c r="T287" s="7">
        <v>361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590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121</v>
      </c>
      <c r="H288" s="7" t="s">
        <v>591</v>
      </c>
      <c r="I288" s="7" t="s">
        <v>30</v>
      </c>
      <c r="J288" s="7" t="s">
        <v>31</v>
      </c>
      <c r="K288" s="7" t="s">
        <v>32</v>
      </c>
      <c r="L288" s="9">
        <v>2</v>
      </c>
      <c r="M288" s="9">
        <v>2</v>
      </c>
      <c r="N288" s="10">
        <v>43070</v>
      </c>
      <c r="O288" s="7" t="s">
        <v>39</v>
      </c>
      <c r="P288" s="7" t="s">
        <v>74</v>
      </c>
      <c r="Q288" s="7">
        <v>735</v>
      </c>
      <c r="R288" s="9">
        <v>1070</v>
      </c>
      <c r="S288" s="7">
        <v>709</v>
      </c>
      <c r="T288" s="7">
        <v>361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592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45</v>
      </c>
      <c r="H289" s="7" t="s">
        <v>593</v>
      </c>
      <c r="I289" s="7" t="s">
        <v>30</v>
      </c>
      <c r="J289" s="7" t="s">
        <v>31</v>
      </c>
      <c r="K289" s="7" t="s">
        <v>32</v>
      </c>
      <c r="L289" s="9">
        <v>2</v>
      </c>
      <c r="M289" s="9">
        <v>2</v>
      </c>
      <c r="N289" s="10">
        <v>43070</v>
      </c>
      <c r="O289" s="7" t="s">
        <v>39</v>
      </c>
      <c r="P289" s="7" t="s">
        <v>74</v>
      </c>
      <c r="Q289" s="7">
        <v>793</v>
      </c>
      <c r="R289" s="9">
        <v>868</v>
      </c>
      <c r="S289" s="7">
        <v>651</v>
      </c>
      <c r="T289" s="7">
        <v>217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594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61</v>
      </c>
      <c r="H290" s="7" t="s">
        <v>595</v>
      </c>
      <c r="I290" s="7" t="s">
        <v>30</v>
      </c>
      <c r="J290" s="7" t="s">
        <v>31</v>
      </c>
      <c r="K290" s="7" t="s">
        <v>32</v>
      </c>
      <c r="L290" s="9">
        <v>5</v>
      </c>
      <c r="M290" s="9">
        <v>5</v>
      </c>
      <c r="N290" s="10">
        <v>43070</v>
      </c>
      <c r="O290" s="7" t="s">
        <v>39</v>
      </c>
      <c r="P290" s="7" t="s">
        <v>50</v>
      </c>
      <c r="Q290" s="7">
        <v>1888</v>
      </c>
      <c r="R290" s="9">
        <v>2371</v>
      </c>
      <c r="S290" s="7">
        <v>1722</v>
      </c>
      <c r="T290" s="7">
        <v>649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596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61</v>
      </c>
      <c r="H291" s="7" t="s">
        <v>597</v>
      </c>
      <c r="I291" s="7" t="s">
        <v>30</v>
      </c>
      <c r="J291" s="7" t="s">
        <v>53</v>
      </c>
      <c r="K291" s="7" t="s">
        <v>32</v>
      </c>
      <c r="L291" s="9">
        <v>1</v>
      </c>
      <c r="M291" s="9">
        <v>1</v>
      </c>
      <c r="N291" s="10">
        <v>43070</v>
      </c>
      <c r="O291" s="7" t="s">
        <v>39</v>
      </c>
      <c r="P291" s="7" t="s">
        <v>34</v>
      </c>
      <c r="Q291" s="7">
        <v>433</v>
      </c>
      <c r="R291" s="9">
        <v>289</v>
      </c>
      <c r="S291" s="7">
        <v>289</v>
      </c>
      <c r="T291" s="7">
        <v>0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598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61</v>
      </c>
      <c r="H292" s="7" t="s">
        <v>599</v>
      </c>
      <c r="I292" s="7" t="s">
        <v>30</v>
      </c>
      <c r="J292" s="7" t="s">
        <v>38</v>
      </c>
      <c r="K292" s="7" t="s">
        <v>32</v>
      </c>
      <c r="L292" s="9">
        <v>2</v>
      </c>
      <c r="M292" s="9">
        <v>2</v>
      </c>
      <c r="N292" s="10">
        <v>43070</v>
      </c>
      <c r="O292" s="7" t="s">
        <v>39</v>
      </c>
      <c r="P292" s="7" t="s">
        <v>34</v>
      </c>
      <c r="Q292" s="7">
        <v>785</v>
      </c>
      <c r="R292" s="9">
        <v>947</v>
      </c>
      <c r="S292" s="7">
        <v>659</v>
      </c>
      <c r="T292" s="7">
        <v>288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600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42</v>
      </c>
      <c r="H293" s="7" t="s">
        <v>601</v>
      </c>
      <c r="I293" s="7" t="s">
        <v>30</v>
      </c>
      <c r="J293" s="7" t="s">
        <v>31</v>
      </c>
      <c r="K293" s="7" t="s">
        <v>32</v>
      </c>
      <c r="L293" s="9">
        <v>3</v>
      </c>
      <c r="M293" s="9">
        <v>3</v>
      </c>
      <c r="N293" s="10">
        <v>43070</v>
      </c>
      <c r="O293" s="7" t="s">
        <v>39</v>
      </c>
      <c r="P293" s="7" t="s">
        <v>50</v>
      </c>
      <c r="Q293" s="7">
        <v>1139</v>
      </c>
      <c r="R293" s="9">
        <v>1244</v>
      </c>
      <c r="S293" s="7">
        <v>1027</v>
      </c>
      <c r="T293" s="7">
        <v>217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602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42</v>
      </c>
      <c r="H294" s="7" t="s">
        <v>603</v>
      </c>
      <c r="I294" s="7" t="s">
        <v>30</v>
      </c>
      <c r="J294" s="7" t="s">
        <v>38</v>
      </c>
      <c r="K294" s="7" t="s">
        <v>32</v>
      </c>
      <c r="L294" s="9">
        <v>2</v>
      </c>
      <c r="M294" s="9">
        <v>2</v>
      </c>
      <c r="N294" s="10">
        <v>43070</v>
      </c>
      <c r="O294" s="7" t="s">
        <v>39</v>
      </c>
      <c r="P294" s="7" t="s">
        <v>34</v>
      </c>
      <c r="Q294" s="7">
        <v>799</v>
      </c>
      <c r="R294" s="9">
        <v>789</v>
      </c>
      <c r="S294" s="7">
        <v>645</v>
      </c>
      <c r="T294" s="7">
        <v>144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604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42</v>
      </c>
      <c r="H295" s="7" t="s">
        <v>605</v>
      </c>
      <c r="I295" s="7" t="s">
        <v>30</v>
      </c>
      <c r="J295" s="7" t="s">
        <v>31</v>
      </c>
      <c r="K295" s="7" t="s">
        <v>32</v>
      </c>
      <c r="L295" s="9">
        <v>2</v>
      </c>
      <c r="M295" s="9">
        <v>2</v>
      </c>
      <c r="N295" s="10">
        <v>43070</v>
      </c>
      <c r="O295" s="7" t="s">
        <v>39</v>
      </c>
      <c r="P295" s="7" t="s">
        <v>34</v>
      </c>
      <c r="Q295" s="7">
        <v>731</v>
      </c>
      <c r="R295" s="9">
        <v>1074</v>
      </c>
      <c r="S295" s="7">
        <v>713</v>
      </c>
      <c r="T295" s="7">
        <v>361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606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42</v>
      </c>
      <c r="H296" s="7" t="s">
        <v>607</v>
      </c>
      <c r="I296" s="7" t="s">
        <v>30</v>
      </c>
      <c r="J296" s="7" t="s">
        <v>31</v>
      </c>
      <c r="K296" s="7" t="s">
        <v>32</v>
      </c>
      <c r="L296" s="9">
        <v>2</v>
      </c>
      <c r="M296" s="9">
        <v>2</v>
      </c>
      <c r="N296" s="10">
        <v>43070</v>
      </c>
      <c r="O296" s="7" t="s">
        <v>39</v>
      </c>
      <c r="P296" s="7" t="s">
        <v>34</v>
      </c>
      <c r="Q296" s="7">
        <v>741</v>
      </c>
      <c r="R296" s="9">
        <v>1064</v>
      </c>
      <c r="S296" s="7">
        <v>703</v>
      </c>
      <c r="T296" s="7">
        <v>361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608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42</v>
      </c>
      <c r="H297" s="7" t="s">
        <v>609</v>
      </c>
      <c r="I297" s="7" t="s">
        <v>30</v>
      </c>
      <c r="J297" s="7" t="s">
        <v>38</v>
      </c>
      <c r="K297" s="7" t="s">
        <v>32</v>
      </c>
      <c r="L297" s="9">
        <v>2</v>
      </c>
      <c r="M297" s="9">
        <v>2</v>
      </c>
      <c r="N297" s="10">
        <v>43070</v>
      </c>
      <c r="O297" s="7" t="s">
        <v>39</v>
      </c>
      <c r="P297" s="7" t="s">
        <v>34</v>
      </c>
      <c r="Q297" s="7">
        <v>791</v>
      </c>
      <c r="R297" s="9">
        <v>941</v>
      </c>
      <c r="S297" s="7">
        <v>653</v>
      </c>
      <c r="T297" s="7">
        <v>288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610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42</v>
      </c>
      <c r="H298" s="7" t="s">
        <v>611</v>
      </c>
      <c r="I298" s="7" t="s">
        <v>30</v>
      </c>
      <c r="J298" s="7" t="s">
        <v>38</v>
      </c>
      <c r="K298" s="7" t="s">
        <v>32</v>
      </c>
      <c r="L298" s="9">
        <v>1</v>
      </c>
      <c r="M298" s="9">
        <v>1</v>
      </c>
      <c r="N298" s="10">
        <v>43070</v>
      </c>
      <c r="O298" s="7" t="s">
        <v>39</v>
      </c>
      <c r="P298" s="7" t="s">
        <v>34</v>
      </c>
      <c r="Q298" s="7">
        <v>395</v>
      </c>
      <c r="R298" s="9">
        <v>471</v>
      </c>
      <c r="S298" s="7">
        <v>327</v>
      </c>
      <c r="T298" s="7">
        <v>144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612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61</v>
      </c>
      <c r="H299" s="7" t="s">
        <v>613</v>
      </c>
      <c r="I299" s="7" t="s">
        <v>30</v>
      </c>
      <c r="J299" s="7" t="s">
        <v>31</v>
      </c>
      <c r="K299" s="7" t="s">
        <v>32</v>
      </c>
      <c r="L299" s="9">
        <v>3</v>
      </c>
      <c r="M299" s="9">
        <v>3</v>
      </c>
      <c r="N299" s="10">
        <v>43070</v>
      </c>
      <c r="O299" s="7" t="s">
        <v>39</v>
      </c>
      <c r="P299" s="7" t="s">
        <v>34</v>
      </c>
      <c r="Q299" s="7">
        <v>1112</v>
      </c>
      <c r="R299" s="9">
        <v>1559</v>
      </c>
      <c r="S299" s="7">
        <v>1054</v>
      </c>
      <c r="T299" s="7">
        <v>505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614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121</v>
      </c>
      <c r="H300" s="7" t="s">
        <v>615</v>
      </c>
      <c r="I300" s="7" t="s">
        <v>30</v>
      </c>
      <c r="J300" s="7" t="s">
        <v>38</v>
      </c>
      <c r="K300" s="7" t="s">
        <v>32</v>
      </c>
      <c r="L300" s="9">
        <v>2</v>
      </c>
      <c r="M300" s="9">
        <v>2</v>
      </c>
      <c r="N300" s="10">
        <v>43070</v>
      </c>
      <c r="O300" s="7" t="s">
        <v>39</v>
      </c>
      <c r="P300" s="7" t="s">
        <v>74</v>
      </c>
      <c r="Q300" s="7">
        <v>807</v>
      </c>
      <c r="R300" s="9">
        <v>925</v>
      </c>
      <c r="S300" s="7">
        <v>637</v>
      </c>
      <c r="T300" s="7">
        <v>288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616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61</v>
      </c>
      <c r="H301" s="7" t="s">
        <v>617</v>
      </c>
      <c r="I301" s="7" t="s">
        <v>30</v>
      </c>
      <c r="J301" s="7" t="s">
        <v>38</v>
      </c>
      <c r="K301" s="7" t="s">
        <v>32</v>
      </c>
      <c r="L301" s="9">
        <v>1</v>
      </c>
      <c r="M301" s="9">
        <v>1</v>
      </c>
      <c r="N301" s="10">
        <v>43070</v>
      </c>
      <c r="O301" s="7" t="s">
        <v>39</v>
      </c>
      <c r="P301" s="7" t="s">
        <v>34</v>
      </c>
      <c r="Q301" s="7">
        <v>392</v>
      </c>
      <c r="R301" s="9">
        <v>474</v>
      </c>
      <c r="S301" s="7">
        <v>330</v>
      </c>
      <c r="T301" s="7">
        <v>144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618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71</v>
      </c>
      <c r="H302" s="7" t="s">
        <v>619</v>
      </c>
      <c r="I302" s="7" t="s">
        <v>30</v>
      </c>
      <c r="J302" s="7" t="s">
        <v>38</v>
      </c>
      <c r="K302" s="7" t="s">
        <v>32</v>
      </c>
      <c r="L302" s="9">
        <v>1</v>
      </c>
      <c r="M302" s="9">
        <v>1</v>
      </c>
      <c r="N302" s="10">
        <v>43070</v>
      </c>
      <c r="O302" s="7" t="s">
        <v>39</v>
      </c>
      <c r="P302" s="7" t="s">
        <v>74</v>
      </c>
      <c r="Q302" s="7">
        <v>408</v>
      </c>
      <c r="R302" s="9">
        <v>458</v>
      </c>
      <c r="S302" s="7">
        <v>314</v>
      </c>
      <c r="T302" s="7">
        <v>144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620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28</v>
      </c>
      <c r="H303" s="7" t="s">
        <v>320</v>
      </c>
      <c r="I303" s="7" t="s">
        <v>30</v>
      </c>
      <c r="J303" s="7" t="s">
        <v>31</v>
      </c>
      <c r="K303" s="7" t="s">
        <v>32</v>
      </c>
      <c r="L303" s="9">
        <v>2</v>
      </c>
      <c r="M303" s="9">
        <v>2</v>
      </c>
      <c r="N303" s="10">
        <v>43070</v>
      </c>
      <c r="O303" s="7" t="s">
        <v>39</v>
      </c>
      <c r="P303" s="7" t="s">
        <v>34</v>
      </c>
      <c r="Q303" s="7">
        <v>735</v>
      </c>
      <c r="R303" s="9">
        <v>926</v>
      </c>
      <c r="S303" s="7">
        <v>709</v>
      </c>
      <c r="T303" s="7">
        <v>217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621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121</v>
      </c>
      <c r="H304" s="7" t="s">
        <v>622</v>
      </c>
      <c r="I304" s="7" t="s">
        <v>30</v>
      </c>
      <c r="J304" s="7" t="s">
        <v>31</v>
      </c>
      <c r="K304" s="7" t="s">
        <v>32</v>
      </c>
      <c r="L304" s="9">
        <v>1</v>
      </c>
      <c r="M304" s="9">
        <v>1</v>
      </c>
      <c r="N304" s="10">
        <v>43070</v>
      </c>
      <c r="O304" s="7" t="s">
        <v>39</v>
      </c>
      <c r="P304" s="7" t="s">
        <v>34</v>
      </c>
      <c r="Q304" s="7">
        <v>367</v>
      </c>
      <c r="R304" s="9">
        <v>572</v>
      </c>
      <c r="S304" s="7">
        <v>355</v>
      </c>
      <c r="T304" s="7">
        <v>217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623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121</v>
      </c>
      <c r="H305" s="7" t="s">
        <v>624</v>
      </c>
      <c r="I305" s="7" t="s">
        <v>30</v>
      </c>
      <c r="J305" s="7" t="s">
        <v>38</v>
      </c>
      <c r="K305" s="7" t="s">
        <v>32</v>
      </c>
      <c r="L305" s="9">
        <v>1</v>
      </c>
      <c r="M305" s="9">
        <v>1</v>
      </c>
      <c r="N305" s="10">
        <v>43070</v>
      </c>
      <c r="O305" s="7" t="s">
        <v>39</v>
      </c>
      <c r="P305" s="7" t="s">
        <v>74</v>
      </c>
      <c r="Q305" s="7">
        <v>398</v>
      </c>
      <c r="R305" s="9">
        <v>468</v>
      </c>
      <c r="S305" s="7">
        <v>324</v>
      </c>
      <c r="T305" s="7">
        <v>144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625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86</v>
      </c>
      <c r="H306" s="7" t="s">
        <v>626</v>
      </c>
      <c r="I306" s="7" t="s">
        <v>30</v>
      </c>
      <c r="J306" s="7" t="s">
        <v>31</v>
      </c>
      <c r="K306" s="7" t="s">
        <v>32</v>
      </c>
      <c r="L306" s="9">
        <v>1</v>
      </c>
      <c r="M306" s="9">
        <v>1</v>
      </c>
      <c r="N306" s="10">
        <v>43070</v>
      </c>
      <c r="O306" s="7" t="s">
        <v>39</v>
      </c>
      <c r="P306" s="7" t="s">
        <v>50</v>
      </c>
      <c r="Q306" s="7">
        <v>367</v>
      </c>
      <c r="R306" s="9">
        <v>572</v>
      </c>
      <c r="S306" s="7">
        <v>355</v>
      </c>
      <c r="T306" s="7">
        <v>217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627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86</v>
      </c>
      <c r="H307" s="7" t="s">
        <v>628</v>
      </c>
      <c r="I307" s="7" t="s">
        <v>30</v>
      </c>
      <c r="J307" s="7" t="s">
        <v>31</v>
      </c>
      <c r="K307" s="7" t="s">
        <v>32</v>
      </c>
      <c r="L307" s="9">
        <v>3</v>
      </c>
      <c r="M307" s="9">
        <v>3</v>
      </c>
      <c r="N307" s="10">
        <v>43070</v>
      </c>
      <c r="O307" s="7" t="s">
        <v>39</v>
      </c>
      <c r="P307" s="7" t="s">
        <v>50</v>
      </c>
      <c r="Q307" s="7">
        <v>1110</v>
      </c>
      <c r="R307" s="9">
        <v>1273</v>
      </c>
      <c r="S307" s="7">
        <v>1056</v>
      </c>
      <c r="T307" s="7">
        <v>217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629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86</v>
      </c>
      <c r="H308" s="7" t="s">
        <v>630</v>
      </c>
      <c r="I308" s="7" t="s">
        <v>30</v>
      </c>
      <c r="J308" s="7" t="s">
        <v>31</v>
      </c>
      <c r="K308" s="7" t="s">
        <v>32</v>
      </c>
      <c r="L308" s="9">
        <v>4</v>
      </c>
      <c r="M308" s="9">
        <v>4</v>
      </c>
      <c r="N308" s="10">
        <v>43070</v>
      </c>
      <c r="O308" s="7" t="s">
        <v>39</v>
      </c>
      <c r="P308" s="7" t="s">
        <v>34</v>
      </c>
      <c r="Q308" s="7">
        <v>1479</v>
      </c>
      <c r="R308" s="9">
        <v>1914</v>
      </c>
      <c r="S308" s="7">
        <v>1409</v>
      </c>
      <c r="T308" s="7">
        <v>505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631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86</v>
      </c>
      <c r="H309" s="7" t="s">
        <v>632</v>
      </c>
      <c r="I309" s="7" t="s">
        <v>30</v>
      </c>
      <c r="J309" s="7" t="s">
        <v>53</v>
      </c>
      <c r="K309" s="7" t="s">
        <v>32</v>
      </c>
      <c r="L309" s="9">
        <v>2</v>
      </c>
      <c r="M309" s="9">
        <v>2</v>
      </c>
      <c r="N309" s="10">
        <v>43070</v>
      </c>
      <c r="O309" s="7" t="s">
        <v>39</v>
      </c>
      <c r="P309" s="7" t="s">
        <v>74</v>
      </c>
      <c r="Q309" s="7">
        <v>863</v>
      </c>
      <c r="R309" s="9">
        <v>581</v>
      </c>
      <c r="S309" s="7">
        <v>581</v>
      </c>
      <c r="T309" s="7">
        <v>0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633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28</v>
      </c>
      <c r="H310" s="7" t="s">
        <v>103</v>
      </c>
      <c r="I310" s="7" t="s">
        <v>30</v>
      </c>
      <c r="J310" s="7" t="s">
        <v>31</v>
      </c>
      <c r="K310" s="7" t="s">
        <v>32</v>
      </c>
      <c r="L310" s="9">
        <v>2</v>
      </c>
      <c r="M310" s="9">
        <v>2</v>
      </c>
      <c r="N310" s="10">
        <v>43070</v>
      </c>
      <c r="O310" s="7" t="s">
        <v>39</v>
      </c>
      <c r="P310" s="7" t="s">
        <v>34</v>
      </c>
      <c r="Q310" s="7">
        <v>741</v>
      </c>
      <c r="R310" s="9">
        <v>920</v>
      </c>
      <c r="S310" s="7">
        <v>703</v>
      </c>
      <c r="T310" s="7">
        <v>217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634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121</v>
      </c>
      <c r="H311" s="7" t="s">
        <v>55</v>
      </c>
      <c r="I311" s="7" t="s">
        <v>30</v>
      </c>
      <c r="J311" s="7" t="s">
        <v>31</v>
      </c>
      <c r="K311" s="7" t="s">
        <v>32</v>
      </c>
      <c r="L311" s="9">
        <v>1</v>
      </c>
      <c r="M311" s="9">
        <v>1</v>
      </c>
      <c r="N311" s="10">
        <v>43070</v>
      </c>
      <c r="O311" s="7" t="s">
        <v>39</v>
      </c>
      <c r="P311" s="7" t="s">
        <v>34</v>
      </c>
      <c r="Q311" s="7">
        <v>366</v>
      </c>
      <c r="R311" s="9">
        <v>573</v>
      </c>
      <c r="S311" s="7">
        <v>356</v>
      </c>
      <c r="T311" s="7">
        <v>217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635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61</v>
      </c>
      <c r="H312" s="7" t="s">
        <v>636</v>
      </c>
      <c r="I312" s="7" t="s">
        <v>30</v>
      </c>
      <c r="J312" s="7" t="s">
        <v>38</v>
      </c>
      <c r="K312" s="7" t="s">
        <v>32</v>
      </c>
      <c r="L312" s="9">
        <v>2</v>
      </c>
      <c r="M312" s="9">
        <v>2</v>
      </c>
      <c r="N312" s="10">
        <v>43070</v>
      </c>
      <c r="O312" s="7" t="s">
        <v>39</v>
      </c>
      <c r="P312" s="7" t="s">
        <v>34</v>
      </c>
      <c r="Q312" s="7">
        <v>840</v>
      </c>
      <c r="R312" s="9">
        <v>748</v>
      </c>
      <c r="S312" s="7">
        <v>604</v>
      </c>
      <c r="T312" s="7">
        <v>144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637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28</v>
      </c>
      <c r="H313" s="7" t="s">
        <v>638</v>
      </c>
      <c r="I313" s="7" t="s">
        <v>30</v>
      </c>
      <c r="J313" s="7" t="s">
        <v>31</v>
      </c>
      <c r="K313" s="7" t="s">
        <v>32</v>
      </c>
      <c r="L313" s="9">
        <v>1</v>
      </c>
      <c r="M313" s="9">
        <v>1</v>
      </c>
      <c r="N313" s="10">
        <v>43070</v>
      </c>
      <c r="O313" s="7" t="s">
        <v>39</v>
      </c>
      <c r="P313" s="7" t="s">
        <v>50</v>
      </c>
      <c r="Q313" s="7">
        <v>365</v>
      </c>
      <c r="R313" s="9">
        <v>574</v>
      </c>
      <c r="S313" s="7">
        <v>357</v>
      </c>
      <c r="T313" s="7">
        <v>217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639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42</v>
      </c>
      <c r="H314" s="7" t="s">
        <v>640</v>
      </c>
      <c r="I314" s="7" t="s">
        <v>30</v>
      </c>
      <c r="J314" s="7" t="s">
        <v>38</v>
      </c>
      <c r="K314" s="7" t="s">
        <v>32</v>
      </c>
      <c r="L314" s="9">
        <v>1</v>
      </c>
      <c r="M314" s="9">
        <v>1</v>
      </c>
      <c r="N314" s="10">
        <v>43070</v>
      </c>
      <c r="O314" s="7" t="s">
        <v>39</v>
      </c>
      <c r="P314" s="7" t="s">
        <v>34</v>
      </c>
      <c r="Q314" s="7">
        <v>402</v>
      </c>
      <c r="R314" s="9">
        <v>464</v>
      </c>
      <c r="S314" s="7">
        <v>320</v>
      </c>
      <c r="T314" s="7">
        <v>144</v>
      </c>
      <c r="U314" s="9">
        <v>0</v>
      </c>
      <c r="V314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2025-07-11T03:00:15Z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ABCC252C53564251A57A0F597A8AC313_13</vt:lpwstr>
  </property>
</Properties>
</file>