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<sst xmlns="http://schemas.openxmlformats.org/spreadsheetml/2006/main" count="12" uniqueCount="8">
  <si>
    <t>2025年灵璧县公开选调事业单位工作人员合成成绩公示</t>
  </si>
  <si>
    <t>职位代码</t>
  </si>
  <si>
    <t>准考证号</t>
  </si>
  <si>
    <t>笔试分数</t>
  </si>
  <si>
    <t>面试分数</t>
  </si>
  <si>
    <t>合成</t>
  </si>
  <si>
    <t>缺考</t>
  </si>
  <si>
    <t>放弃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</si>
</sst>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A1" sqref="A1:E1"/>
    </sheetView>
  </sheetViews>
  <sheetFormatPr defaultColWidth="9" defaultRowHeight="13.5" outlineLevelCol="4"/>
  <cols>
    <col min="1" max="2" width="15.625" style="1" customWidth="1"/>
    <col min="3" max="3" width="15.625" style="2" customWidth="1"/>
    <col min="4" max="5" width="15.625" style="1" customWidth="1"/>
    <col min="6" max="16381" width="9" style="1"/>
  </cols>
  <sheetData>
    <row r="1" ht="28" customHeight="1" spans="1:5">
      <c r="A1" s="3" t="s">
        <v>0</v>
      </c>
      <c r="B1" s="3"/>
      <c r="C1" s="3"/>
      <c r="D1" s="3"/>
      <c r="E1" s="3"/>
    </row>
    <row r="2" s="1" customFormat="1" spans="1:5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</row>
    <row r="3" s="1" customFormat="1" spans="1:5">
      <c r="A3" s="4" t="str">
        <f>"20250102"</f>
        <v>20250102</v>
      </c>
      <c r="B3" s="4" t="str">
        <f>"2503230109"</f>
        <v>2503230109</v>
      </c>
      <c r="C3" s="5">
        <v>77.3</v>
      </c>
      <c r="D3" s="5">
        <v>73.4</v>
      </c>
      <c r="E3" s="6">
        <f t="shared" ref="E3:E12" si="0">(C3+D3)/2</f>
        <v>75.35</v>
      </c>
    </row>
    <row r="4" s="1" customFormat="1" spans="1:5">
      <c r="A4" s="4" t="str">
        <f>"20250102"</f>
        <v>20250102</v>
      </c>
      <c r="B4" s="4" t="str">
        <f>"2503230111"</f>
        <v>2503230111</v>
      </c>
      <c r="C4" s="5">
        <v>80</v>
      </c>
      <c r="D4" s="5">
        <v>77.46</v>
      </c>
      <c r="E4" s="6">
        <f t="shared" si="0"/>
        <v>78.73</v>
      </c>
    </row>
    <row r="5" s="1" customFormat="1" spans="1:5">
      <c r="A5" s="4" t="str">
        <f>"20250102"</f>
        <v>20250102</v>
      </c>
      <c r="B5" s="4" t="str">
        <f>"2503230102"</f>
        <v>2503230102</v>
      </c>
      <c r="C5" s="5">
        <v>82</v>
      </c>
      <c r="D5" s="5">
        <v>77.7</v>
      </c>
      <c r="E5" s="6">
        <f t="shared" si="0"/>
        <v>79.85</v>
      </c>
    </row>
    <row r="6" s="1" customFormat="1" spans="1:5">
      <c r="A6" s="4" t="str">
        <f>"20250105"</f>
        <v>20250105</v>
      </c>
      <c r="B6" s="4" t="str">
        <f>"2503230128"</f>
        <v>2503230128</v>
      </c>
      <c r="C6" s="5">
        <v>67.8</v>
      </c>
      <c r="D6" s="5">
        <v>76</v>
      </c>
      <c r="E6" s="6">
        <f t="shared" si="0"/>
        <v>71.9</v>
      </c>
    </row>
    <row r="7" s="1" customFormat="1" spans="1:5">
      <c r="A7" s="4" t="str">
        <f>"20250105"</f>
        <v>20250105</v>
      </c>
      <c r="B7" s="4" t="str">
        <f>"2503230127"</f>
        <v>2503230127</v>
      </c>
      <c r="C7" s="5">
        <v>66.2</v>
      </c>
      <c r="D7" s="5">
        <v>75.96</v>
      </c>
      <c r="E7" s="6">
        <f t="shared" si="0"/>
        <v>71.08</v>
      </c>
    </row>
    <row r="8" s="1" customFormat="1" spans="1:5">
      <c r="A8" s="4" t="str">
        <f>"20250110"</f>
        <v>20250110</v>
      </c>
      <c r="B8" s="4" t="str">
        <f>"2503230209"</f>
        <v>2503230209</v>
      </c>
      <c r="C8" s="5">
        <v>74.8</v>
      </c>
      <c r="D8" s="5">
        <v>75.9</v>
      </c>
      <c r="E8" s="6">
        <f t="shared" si="0"/>
        <v>75.35</v>
      </c>
    </row>
    <row r="9" s="1" customFormat="1" spans="1:5">
      <c r="A9" s="4" t="str">
        <f>"20250110"</f>
        <v>20250110</v>
      </c>
      <c r="B9" s="4" t="str">
        <f>"2503230210"</f>
        <v>2503230210</v>
      </c>
      <c r="C9" s="5">
        <v>70.2</v>
      </c>
      <c r="D9" s="5">
        <v>77</v>
      </c>
      <c r="E9" s="6">
        <f t="shared" si="0"/>
        <v>73.6</v>
      </c>
    </row>
    <row r="10" s="1" customFormat="1" spans="1:5">
      <c r="A10" s="4" t="str">
        <f t="shared" ref="A10:A15" si="1">"20250111"</f>
        <v>20250111</v>
      </c>
      <c r="B10" s="4" t="str">
        <f>"2503230227"</f>
        <v>2503230227</v>
      </c>
      <c r="C10" s="5">
        <v>73.4</v>
      </c>
      <c r="D10" s="5">
        <v>75.9</v>
      </c>
      <c r="E10" s="6">
        <f t="shared" si="0"/>
        <v>74.65</v>
      </c>
    </row>
    <row r="11" s="1" customFormat="1" spans="1:5">
      <c r="A11" s="4" t="str">
        <f t="shared" si="1"/>
        <v>20250111</v>
      </c>
      <c r="B11" s="4" t="str">
        <f>"2503230219"</f>
        <v>2503230219</v>
      </c>
      <c r="C11" s="5">
        <v>72.5</v>
      </c>
      <c r="D11" s="5">
        <v>78.48</v>
      </c>
      <c r="E11" s="6">
        <f t="shared" si="0"/>
        <v>75.49</v>
      </c>
    </row>
    <row r="12" s="1" customFormat="1" spans="1:5">
      <c r="A12" s="4" t="str">
        <f t="shared" si="1"/>
        <v>20250111</v>
      </c>
      <c r="B12" s="4" t="str">
        <f>"2503230226"</f>
        <v>2503230226</v>
      </c>
      <c r="C12" s="5">
        <v>76.8</v>
      </c>
      <c r="D12" s="5">
        <v>77.1</v>
      </c>
      <c r="E12" s="6">
        <f t="shared" si="0"/>
        <v>76.95</v>
      </c>
    </row>
    <row r="13" s="1" customFormat="1" spans="1:5">
      <c r="A13" s="4" t="str">
        <f t="shared" si="1"/>
        <v>20250111</v>
      </c>
      <c r="B13" s="4" t="str">
        <f>"2503230215"</f>
        <v>2503230215</v>
      </c>
      <c r="C13" s="5">
        <v>72.7</v>
      </c>
      <c r="D13" s="5" t="s">
        <v>6</v>
      </c>
      <c r="E13" s="7" t="s">
        <v>6</v>
      </c>
    </row>
    <row r="14" s="1" customFormat="1" spans="1:5">
      <c r="A14" s="4" t="str">
        <f t="shared" si="1"/>
        <v>20250111</v>
      </c>
      <c r="B14" s="4" t="str">
        <f>"2503230217"</f>
        <v>2503230217</v>
      </c>
      <c r="C14" s="5">
        <v>76</v>
      </c>
      <c r="D14" s="5">
        <v>76.66</v>
      </c>
      <c r="E14" s="6">
        <f t="shared" ref="E14:E24" si="2">(C14+D14)/2</f>
        <v>76.33</v>
      </c>
    </row>
    <row r="15" s="1" customFormat="1" spans="1:5">
      <c r="A15" s="4" t="str">
        <f t="shared" si="1"/>
        <v>20250111</v>
      </c>
      <c r="B15" s="4" t="str">
        <f>"2503230225"</f>
        <v>2503230225</v>
      </c>
      <c r="C15" s="5">
        <v>73.9</v>
      </c>
      <c r="D15" s="5">
        <v>75.56</v>
      </c>
      <c r="E15" s="6">
        <f t="shared" si="2"/>
        <v>74.73</v>
      </c>
    </row>
    <row r="16" s="1" customFormat="1" spans="1:5">
      <c r="A16" s="4" t="str">
        <f t="shared" ref="A16:A24" si="3">"20250119"</f>
        <v>20250119</v>
      </c>
      <c r="B16" s="4" t="str">
        <f>"2503230629"</f>
        <v>2503230629</v>
      </c>
      <c r="C16" s="5">
        <v>62.6</v>
      </c>
      <c r="D16" s="5">
        <v>76.5</v>
      </c>
      <c r="E16" s="6">
        <f t="shared" si="2"/>
        <v>69.55</v>
      </c>
    </row>
    <row r="17" s="1" customFormat="1" spans="1:5">
      <c r="A17" s="4" t="str">
        <f t="shared" si="3"/>
        <v>20250119</v>
      </c>
      <c r="B17" s="4" t="str">
        <f>"2503230708"</f>
        <v>2503230708</v>
      </c>
      <c r="C17" s="5">
        <v>81.8</v>
      </c>
      <c r="D17" s="5">
        <v>77.38</v>
      </c>
      <c r="E17" s="8">
        <f t="shared" si="2"/>
        <v>79.59</v>
      </c>
    </row>
    <row r="18" s="1" customFormat="1" spans="1:5">
      <c r="A18" s="4" t="str">
        <f t="shared" si="3"/>
        <v>20250119</v>
      </c>
      <c r="B18" s="4" t="str">
        <f>"2503230617"</f>
        <v>2503230617</v>
      </c>
      <c r="C18" s="5">
        <v>70.4</v>
      </c>
      <c r="D18" s="5">
        <v>75.56</v>
      </c>
      <c r="E18" s="8">
        <f t="shared" si="2"/>
        <v>72.98</v>
      </c>
    </row>
    <row r="19" s="1" customFormat="1" spans="1:5">
      <c r="A19" s="4" t="str">
        <f t="shared" si="3"/>
        <v>20250119</v>
      </c>
      <c r="B19" s="4" t="str">
        <f>"2503230706"</f>
        <v>2503230706</v>
      </c>
      <c r="C19" s="5">
        <v>70</v>
      </c>
      <c r="D19" s="5">
        <v>76.96</v>
      </c>
      <c r="E19" s="8">
        <f t="shared" si="2"/>
        <v>73.48</v>
      </c>
    </row>
    <row r="20" s="1" customFormat="1" spans="1:5">
      <c r="A20" s="4" t="str">
        <f t="shared" si="3"/>
        <v>20250119</v>
      </c>
      <c r="B20" s="4" t="str">
        <f>"2503230616"</f>
        <v>2503230616</v>
      </c>
      <c r="C20" s="5">
        <v>77.6</v>
      </c>
      <c r="D20" s="5">
        <v>76.7</v>
      </c>
      <c r="E20" s="8">
        <f t="shared" si="2"/>
        <v>77.15</v>
      </c>
    </row>
    <row r="21" s="1" customFormat="1" spans="1:5">
      <c r="A21" s="4" t="str">
        <f t="shared" si="3"/>
        <v>20250119</v>
      </c>
      <c r="B21" s="4" t="str">
        <f>"2503230630"</f>
        <v>2503230630</v>
      </c>
      <c r="C21" s="5">
        <v>61.7</v>
      </c>
      <c r="D21" s="5">
        <v>74.8</v>
      </c>
      <c r="E21" s="8">
        <f t="shared" si="2"/>
        <v>68.25</v>
      </c>
    </row>
    <row r="22" s="1" customFormat="1" spans="1:5">
      <c r="A22" s="4" t="str">
        <f t="shared" si="3"/>
        <v>20250119</v>
      </c>
      <c r="B22" s="4" t="str">
        <f>"2503230701"</f>
        <v>2503230701</v>
      </c>
      <c r="C22" s="5">
        <v>72.7</v>
      </c>
      <c r="D22" s="5">
        <v>76.66</v>
      </c>
      <c r="E22" s="8">
        <f t="shared" si="2"/>
        <v>74.68</v>
      </c>
    </row>
    <row r="23" s="1" customFormat="1" spans="1:5">
      <c r="A23" s="4" t="str">
        <f t="shared" si="3"/>
        <v>20250119</v>
      </c>
      <c r="B23" s="4" t="str">
        <f>"2503230618"</f>
        <v>2503230618</v>
      </c>
      <c r="C23" s="5">
        <v>70.3</v>
      </c>
      <c r="D23" s="5">
        <v>75.66</v>
      </c>
      <c r="E23" s="8">
        <f t="shared" si="2"/>
        <v>72.98</v>
      </c>
    </row>
    <row r="24" s="1" customFormat="1" spans="1:5">
      <c r="A24" s="4" t="str">
        <f t="shared" si="3"/>
        <v>20250119</v>
      </c>
      <c r="B24" s="4" t="str">
        <f>"2503230626"</f>
        <v>2503230626</v>
      </c>
      <c r="C24" s="5">
        <v>76.4</v>
      </c>
      <c r="D24" s="5">
        <v>76.86</v>
      </c>
      <c r="E24" s="8">
        <f t="shared" si="2"/>
        <v>76.63</v>
      </c>
    </row>
    <row r="25" s="1" customFormat="1" spans="1:5">
      <c r="A25" s="4" t="str">
        <f t="shared" ref="A25:A27" si="4">"20250106"</f>
        <v>20250106</v>
      </c>
      <c r="B25" s="4" t="str">
        <f>"2503230204"</f>
        <v>2503230204</v>
      </c>
      <c r="C25" s="5">
        <v>64.6</v>
      </c>
      <c r="D25" s="5" t="s">
        <v>6</v>
      </c>
      <c r="E25" s="9" t="s">
        <v>6</v>
      </c>
    </row>
    <row r="26" s="1" customFormat="1" spans="1:5">
      <c r="A26" s="4" t="str">
        <f t="shared" si="4"/>
        <v>20250106</v>
      </c>
      <c r="B26" s="4" t="str">
        <f>"2503230202"</f>
        <v>2503230202</v>
      </c>
      <c r="C26" s="5">
        <v>74.8</v>
      </c>
      <c r="D26" s="4">
        <v>74.9</v>
      </c>
      <c r="E26" s="8">
        <f t="shared" ref="E26:E44" si="5">(C26+D26)/2</f>
        <v>74.85</v>
      </c>
    </row>
    <row r="27" s="1" customFormat="1" spans="1:5">
      <c r="A27" s="4" t="str">
        <f t="shared" si="4"/>
        <v>20250106</v>
      </c>
      <c r="B27" s="4" t="str">
        <f>"2503230203"</f>
        <v>2503230203</v>
      </c>
      <c r="C27" s="5">
        <v>76.3</v>
      </c>
      <c r="D27" s="4">
        <v>78.5</v>
      </c>
      <c r="E27" s="6">
        <f t="shared" si="5"/>
        <v>77.4</v>
      </c>
    </row>
    <row r="28" s="1" customFormat="1" spans="1:5">
      <c r="A28" s="4" t="str">
        <f>"20250113"</f>
        <v>20250113</v>
      </c>
      <c r="B28" s="4" t="str">
        <f>"2503230303"</f>
        <v>2503230303</v>
      </c>
      <c r="C28" s="5">
        <v>68.1</v>
      </c>
      <c r="D28" s="4">
        <v>76.5</v>
      </c>
      <c r="E28" s="6">
        <f t="shared" si="5"/>
        <v>72.3</v>
      </c>
    </row>
    <row r="29" s="1" customFormat="1" spans="1:5">
      <c r="A29" s="4" t="str">
        <f>"20250113"</f>
        <v>20250113</v>
      </c>
      <c r="B29" s="4" t="str">
        <f>"2503230304"</f>
        <v>2503230304</v>
      </c>
      <c r="C29" s="5">
        <v>64.3</v>
      </c>
      <c r="D29" s="4">
        <v>74.9</v>
      </c>
      <c r="E29" s="6">
        <f t="shared" si="5"/>
        <v>69.6</v>
      </c>
    </row>
    <row r="30" s="1" customFormat="1" spans="1:5">
      <c r="A30" s="4" t="str">
        <f t="shared" ref="A30:A41" si="6">"20250117"</f>
        <v>20250117</v>
      </c>
      <c r="B30" s="4" t="str">
        <f>"2503230321"</f>
        <v>2503230321</v>
      </c>
      <c r="C30" s="5">
        <v>73.9</v>
      </c>
      <c r="D30" s="4">
        <v>78.3</v>
      </c>
      <c r="E30" s="6">
        <f t="shared" si="5"/>
        <v>76.1</v>
      </c>
    </row>
    <row r="31" s="1" customFormat="1" spans="1:5">
      <c r="A31" s="4" t="str">
        <f t="shared" si="6"/>
        <v>20250117</v>
      </c>
      <c r="B31" s="4" t="str">
        <f>"2503230325"</f>
        <v>2503230325</v>
      </c>
      <c r="C31" s="5">
        <v>81</v>
      </c>
      <c r="D31" s="4">
        <v>79.1</v>
      </c>
      <c r="E31" s="6">
        <f t="shared" si="5"/>
        <v>80.05</v>
      </c>
    </row>
    <row r="32" s="1" customFormat="1" spans="1:5">
      <c r="A32" s="4" t="str">
        <f t="shared" si="6"/>
        <v>20250117</v>
      </c>
      <c r="B32" s="4" t="str">
        <f>"2503230516"</f>
        <v>2503230516</v>
      </c>
      <c r="C32" s="5">
        <v>73.9</v>
      </c>
      <c r="D32" s="4">
        <v>77.36</v>
      </c>
      <c r="E32" s="6">
        <f t="shared" si="5"/>
        <v>75.63</v>
      </c>
    </row>
    <row r="33" s="1" customFormat="1" spans="1:5">
      <c r="A33" s="4" t="str">
        <f t="shared" si="6"/>
        <v>20250117</v>
      </c>
      <c r="B33" s="4" t="str">
        <f>"2503230330"</f>
        <v>2503230330</v>
      </c>
      <c r="C33" s="5">
        <v>73.5</v>
      </c>
      <c r="D33" s="4">
        <v>76.8</v>
      </c>
      <c r="E33" s="6">
        <f t="shared" si="5"/>
        <v>75.15</v>
      </c>
    </row>
    <row r="34" s="1" customFormat="1" spans="1:5">
      <c r="A34" s="4" t="str">
        <f t="shared" si="6"/>
        <v>20250117</v>
      </c>
      <c r="B34" s="4" t="str">
        <f>"2503230501"</f>
        <v>2503230501</v>
      </c>
      <c r="C34" s="5">
        <v>74.3</v>
      </c>
      <c r="D34" s="4">
        <v>73.6</v>
      </c>
      <c r="E34" s="6">
        <f t="shared" si="5"/>
        <v>73.95</v>
      </c>
    </row>
    <row r="35" s="1" customFormat="1" spans="1:5">
      <c r="A35" s="4" t="str">
        <f t="shared" si="6"/>
        <v>20250117</v>
      </c>
      <c r="B35" s="4" t="str">
        <f>"2503230524"</f>
        <v>2503230524</v>
      </c>
      <c r="C35" s="5">
        <v>77.1</v>
      </c>
      <c r="D35" s="4">
        <v>78.7</v>
      </c>
      <c r="E35" s="6">
        <f t="shared" si="5"/>
        <v>77.9</v>
      </c>
    </row>
    <row r="36" s="1" customFormat="1" spans="1:5">
      <c r="A36" s="4" t="str">
        <f t="shared" si="6"/>
        <v>20250117</v>
      </c>
      <c r="B36" s="4" t="str">
        <f>"2503230416"</f>
        <v>2503230416</v>
      </c>
      <c r="C36" s="5">
        <v>73.9</v>
      </c>
      <c r="D36" s="4">
        <v>76.4</v>
      </c>
      <c r="E36" s="6">
        <f t="shared" si="5"/>
        <v>75.15</v>
      </c>
    </row>
    <row r="37" s="1" customFormat="1" spans="1:5">
      <c r="A37" s="4" t="str">
        <f t="shared" si="6"/>
        <v>20250117</v>
      </c>
      <c r="B37" s="4" t="str">
        <f>"2503230529"</f>
        <v>2503230529</v>
      </c>
      <c r="C37" s="5">
        <v>74.6</v>
      </c>
      <c r="D37" s="4">
        <v>76</v>
      </c>
      <c r="E37" s="6">
        <f t="shared" si="5"/>
        <v>75.3</v>
      </c>
    </row>
    <row r="38" s="1" customFormat="1" spans="1:5">
      <c r="A38" s="4" t="str">
        <f t="shared" si="6"/>
        <v>20250117</v>
      </c>
      <c r="B38" s="4" t="str">
        <f>"2503230425"</f>
        <v>2503230425</v>
      </c>
      <c r="C38" s="5">
        <v>74.3</v>
      </c>
      <c r="D38" s="4">
        <v>76.9</v>
      </c>
      <c r="E38" s="6">
        <f t="shared" si="5"/>
        <v>75.6</v>
      </c>
    </row>
    <row r="39" s="1" customFormat="1" spans="1:5">
      <c r="A39" s="4" t="str">
        <f t="shared" si="6"/>
        <v>20250117</v>
      </c>
      <c r="B39" s="4" t="str">
        <f>"2503230602"</f>
        <v>2503230602</v>
      </c>
      <c r="C39" s="5">
        <v>78.3</v>
      </c>
      <c r="D39" s="4">
        <v>76.2</v>
      </c>
      <c r="E39" s="6">
        <f t="shared" si="5"/>
        <v>77.25</v>
      </c>
    </row>
    <row r="40" s="1" customFormat="1" spans="1:5">
      <c r="A40" s="4" t="str">
        <f t="shared" si="6"/>
        <v>20250117</v>
      </c>
      <c r="B40" s="4" t="str">
        <f>"2503230327"</f>
        <v>2503230327</v>
      </c>
      <c r="C40" s="5">
        <v>84.9</v>
      </c>
      <c r="D40" s="4">
        <v>77.16</v>
      </c>
      <c r="E40" s="6">
        <f t="shared" si="5"/>
        <v>81.03</v>
      </c>
    </row>
    <row r="41" s="1" customFormat="1" spans="1:5">
      <c r="A41" s="4" t="str">
        <f t="shared" si="6"/>
        <v>20250117</v>
      </c>
      <c r="B41" s="4" t="str">
        <f>"2503230421"</f>
        <v>2503230421</v>
      </c>
      <c r="C41" s="5">
        <v>75</v>
      </c>
      <c r="D41" s="4">
        <v>77.8</v>
      </c>
      <c r="E41" s="6">
        <f t="shared" si="5"/>
        <v>76.4</v>
      </c>
    </row>
    <row r="42" s="1" customFormat="1" spans="1:5">
      <c r="A42" s="4" t="str">
        <f t="shared" ref="A42:A44" si="7">"20250121"</f>
        <v>20250121</v>
      </c>
      <c r="B42" s="4" t="str">
        <f>"2503230712"</f>
        <v>2503230712</v>
      </c>
      <c r="C42" s="5">
        <v>73.5</v>
      </c>
      <c r="D42" s="4">
        <v>76.9</v>
      </c>
      <c r="E42" s="6">
        <f t="shared" si="5"/>
        <v>75.2</v>
      </c>
    </row>
    <row r="43" s="1" customFormat="1" spans="1:5">
      <c r="A43" s="4" t="str">
        <f t="shared" si="7"/>
        <v>20250121</v>
      </c>
      <c r="B43" s="4" t="str">
        <f>"2503230713"</f>
        <v>2503230713</v>
      </c>
      <c r="C43" s="5">
        <v>76.4</v>
      </c>
      <c r="D43" s="4">
        <v>73.7</v>
      </c>
      <c r="E43" s="6">
        <f t="shared" si="5"/>
        <v>75.05</v>
      </c>
    </row>
    <row r="44" s="1" customFormat="1" spans="1:5">
      <c r="A44" s="4" t="str">
        <f t="shared" si="7"/>
        <v>20250121</v>
      </c>
      <c r="B44" s="4" t="str">
        <f>"2503230714"</f>
        <v>2503230714</v>
      </c>
      <c r="C44" s="5">
        <v>67.2</v>
      </c>
      <c r="D44" s="4">
        <v>74.5</v>
      </c>
      <c r="E44" s="6">
        <f t="shared" si="5"/>
        <v>70.85</v>
      </c>
    </row>
    <row r="45" s="1" customFormat="1" spans="1:5">
      <c r="A45" s="4" t="str">
        <f>"20250123"</f>
        <v>20250123</v>
      </c>
      <c r="B45" s="4" t="str">
        <f>"2503230724"</f>
        <v>2503230724</v>
      </c>
      <c r="C45" s="5">
        <v>65.1</v>
      </c>
      <c r="D45" s="4" t="s">
        <v>7</v>
      </c>
      <c r="E45" s="6" t="s">
        <v>7</v>
      </c>
    </row>
    <row r="46" s="1" customFormat="1" spans="1:5">
      <c r="A46" s="4" t="str">
        <f>"20250123"</f>
        <v>20250123</v>
      </c>
      <c r="B46" s="4" t="str">
        <f>"2503230723"</f>
        <v>2503230723</v>
      </c>
      <c r="C46" s="5">
        <v>70.8</v>
      </c>
      <c r="D46" s="4">
        <v>76.2</v>
      </c>
      <c r="E46" s="6">
        <f t="shared" ref="E46:E53" si="8">(C46+D46)/2</f>
        <v>73.5</v>
      </c>
    </row>
    <row r="47" s="1" customFormat="1" spans="1:5">
      <c r="A47" s="4" t="str">
        <f t="shared" ref="A47:A49" si="9">"20250104"</f>
        <v>20250104</v>
      </c>
      <c r="B47" s="4" t="str">
        <f>"2503230118"</f>
        <v>2503230118</v>
      </c>
      <c r="C47" s="5">
        <v>67.4</v>
      </c>
      <c r="D47" s="4">
        <v>72.96</v>
      </c>
      <c r="E47" s="6">
        <f t="shared" si="8"/>
        <v>70.18</v>
      </c>
    </row>
    <row r="48" s="1" customFormat="1" spans="1:5">
      <c r="A48" s="4" t="str">
        <f t="shared" si="9"/>
        <v>20250104</v>
      </c>
      <c r="B48" s="4" t="str">
        <f>"2503230121"</f>
        <v>2503230121</v>
      </c>
      <c r="C48" s="5">
        <v>65.5</v>
      </c>
      <c r="D48" s="4">
        <v>71.56</v>
      </c>
      <c r="E48" s="6">
        <f t="shared" si="8"/>
        <v>68.53</v>
      </c>
    </row>
    <row r="49" s="1" customFormat="1" spans="1:5">
      <c r="A49" s="4" t="str">
        <f t="shared" si="9"/>
        <v>20250104</v>
      </c>
      <c r="B49" s="4" t="str">
        <f>"2503230114"</f>
        <v>2503230114</v>
      </c>
      <c r="C49" s="5">
        <v>71</v>
      </c>
      <c r="D49" s="4">
        <v>75.32</v>
      </c>
      <c r="E49" s="6">
        <f t="shared" si="8"/>
        <v>73.16</v>
      </c>
    </row>
    <row r="50" s="1" customFormat="1" spans="1:5">
      <c r="A50" s="4" t="str">
        <f>"20250115"</f>
        <v>20250115</v>
      </c>
      <c r="B50" s="4" t="str">
        <f>"2503230308"</f>
        <v>2503230308</v>
      </c>
      <c r="C50" s="5">
        <v>69.4</v>
      </c>
      <c r="D50" s="4">
        <v>72.6</v>
      </c>
      <c r="E50" s="6">
        <f t="shared" si="8"/>
        <v>71</v>
      </c>
    </row>
    <row r="51" s="1" customFormat="1" spans="1:5">
      <c r="A51" s="4" t="str">
        <f>"20250115"</f>
        <v>20250115</v>
      </c>
      <c r="B51" s="4" t="str">
        <f>"2503230307"</f>
        <v>2503230307</v>
      </c>
      <c r="C51" s="5">
        <v>73.7</v>
      </c>
      <c r="D51" s="4">
        <v>74.34</v>
      </c>
      <c r="E51" s="6">
        <f t="shared" si="8"/>
        <v>74.02</v>
      </c>
    </row>
    <row r="52" s="1" customFormat="1" spans="1:5">
      <c r="A52" s="4" t="str">
        <f>"20250118"</f>
        <v>20250118</v>
      </c>
      <c r="B52" s="4" t="str">
        <f>"2503230607"</f>
        <v>2503230607</v>
      </c>
      <c r="C52" s="5">
        <v>77.8</v>
      </c>
      <c r="D52" s="4">
        <v>76.44</v>
      </c>
      <c r="E52" s="6">
        <f t="shared" si="8"/>
        <v>77.12</v>
      </c>
    </row>
    <row r="53" s="1" customFormat="1" spans="1:5">
      <c r="A53" s="10" t="str">
        <f>"20250118"</f>
        <v>20250118</v>
      </c>
      <c r="B53" s="10" t="str">
        <f>"2503230609"</f>
        <v>2503230609</v>
      </c>
      <c r="C53" s="11">
        <v>73.4</v>
      </c>
      <c r="D53" s="10">
        <v>77.46</v>
      </c>
      <c r="E53" s="12">
        <f t="shared" si="8"/>
        <v>75.43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2025-04-20T05:15:05Z</dcterms:created>
  <dcterms:modified xsi:type="dcterms:W3CDTF">2025-04-20T05:18:07Z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4E72308EB24F495BAFBF13B9AAF25E0F_11</vt:lpwstr>
  </property>
  <property fmtid="{D5CDD505-2E9C-101B-9397-08002B2CF9AE}" pid="3" name="KSOProductBuildVer">
    <vt:lpwstr>2052-12.1.0.20784</vt:lpwstr>
  </property>
</Properties>
</file>