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<sst xmlns="http://schemas.openxmlformats.org/spreadsheetml/2006/main" count="434" uniqueCount="25">
  <si>
    <t>2023年灵璧县城区中小学公开选调教师进入面试环节人员名单</t>
  </si>
  <si>
    <t>序号</t>
  </si>
  <si>
    <t>职位代码</t>
  </si>
  <si>
    <t>职位名称</t>
  </si>
  <si>
    <t>准考证号</t>
  </si>
  <si>
    <t>备注</t>
  </si>
  <si>
    <t>小学体育</t>
  </si>
  <si>
    <t>小学语文</t>
  </si>
  <si>
    <t>小学数学</t>
  </si>
  <si>
    <t>小学英语</t>
  </si>
  <si>
    <t>小学音乐</t>
  </si>
  <si>
    <t>小学美术</t>
  </si>
  <si>
    <t>初中语文</t>
  </si>
  <si>
    <t>初中数学</t>
  </si>
  <si>
    <t>初中英语</t>
  </si>
  <si>
    <t>初中历史</t>
  </si>
  <si>
    <t>初中信息技术</t>
  </si>
  <si>
    <t>高中语文</t>
  </si>
  <si>
    <t>高中数学</t>
  </si>
  <si>
    <t>高中英语</t>
  </si>
  <si>
    <t>高中物理</t>
  </si>
  <si>
    <t>高中化学</t>
  </si>
  <si>
    <t>高中生物</t>
  </si>
  <si>
    <t>高中地理</t>
  </si>
  <si>
    <t>高中体育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</si>
</sst>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0"/>
  <sheetViews>
    <sheetView tabSelected="1" workbookViewId="0">
      <selection activeCell="P10" sqref="P10"/>
    </sheetView>
  </sheetViews>
  <sheetFormatPr defaultColWidth="9" defaultRowHeight="18" customHeight="1" outlineLevelCol="4"/>
  <cols>
    <col min="1" max="1" width="11.75" style="1" customWidth="1"/>
    <col min="2" max="2" width="14.75" style="1" customWidth="1"/>
    <col min="3" max="3" width="22.5" style="1" customWidth="1"/>
    <col min="4" max="4" width="19.25" style="1" customWidth="1"/>
    <col min="5" max="16371" width="9" style="1"/>
    <col min="16372" max="16384" width="9" style="2"/>
  </cols>
  <sheetData>
    <row r="1" ht="43" customHeight="1" spans="1:5">
      <c r="A1" s="3" t="s">
        <v>0</v>
      </c>
      <c r="B1" s="4"/>
      <c r="C1" s="4"/>
      <c r="D1" s="4"/>
      <c r="E1" s="4"/>
    </row>
    <row r="2" s="1" customFormat="1" customHeight="1" spans="1:5">
      <c r="A2" s="5" t="s">
        <v>1</v>
      </c>
      <c r="B2" s="6" t="s">
        <v>2</v>
      </c>
      <c r="C2" s="6" t="s">
        <v>3</v>
      </c>
      <c r="D2" s="6" t="s">
        <v>4</v>
      </c>
      <c r="E2" s="5" t="s">
        <v>5</v>
      </c>
    </row>
    <row r="3" s="1" customFormat="1" customHeight="1" spans="1:5">
      <c r="A3" s="5">
        <v>1</v>
      </c>
      <c r="B3" s="6" t="str">
        <f>"0101"</f>
        <v>0101</v>
      </c>
      <c r="C3" s="6" t="s">
        <v>6</v>
      </c>
      <c r="D3" s="6" t="str">
        <f>"2308051701"</f>
        <v>2308051701</v>
      </c>
      <c r="E3" s="5"/>
    </row>
    <row r="4" s="1" customFormat="1" customHeight="1" spans="1:5">
      <c r="A4" s="5">
        <v>2</v>
      </c>
      <c r="B4" s="6" t="str">
        <f>"0101"</f>
        <v>0101</v>
      </c>
      <c r="C4" s="6" t="s">
        <v>6</v>
      </c>
      <c r="D4" s="6" t="str">
        <f>"2308051703"</f>
        <v>2308051703</v>
      </c>
      <c r="E4" s="5"/>
    </row>
    <row r="5" s="1" customFormat="1" customHeight="1" spans="1:5">
      <c r="A5" s="5">
        <v>3</v>
      </c>
      <c r="B5" s="6" t="str">
        <f>"0101"</f>
        <v>0101</v>
      </c>
      <c r="C5" s="6" t="s">
        <v>6</v>
      </c>
      <c r="D5" s="6" t="str">
        <f>"2308051704"</f>
        <v>2308051704</v>
      </c>
      <c r="E5" s="5"/>
    </row>
    <row r="6" s="1" customFormat="1" customHeight="1" spans="1:5">
      <c r="A6" s="5">
        <v>4</v>
      </c>
      <c r="B6" s="6" t="str">
        <f t="shared" ref="B6:B41" si="0">"0201"</f>
        <v>0201</v>
      </c>
      <c r="C6" s="6" t="s">
        <v>7</v>
      </c>
      <c r="D6" s="6" t="str">
        <f>"2308051721"</f>
        <v>2308051721</v>
      </c>
      <c r="E6" s="5"/>
    </row>
    <row r="7" s="1" customFormat="1" customHeight="1" spans="1:5">
      <c r="A7" s="5">
        <v>5</v>
      </c>
      <c r="B7" s="6" t="str">
        <f t="shared" si="0"/>
        <v>0201</v>
      </c>
      <c r="C7" s="6" t="s">
        <v>7</v>
      </c>
      <c r="D7" s="6" t="str">
        <f>"2308051808"</f>
        <v>2308051808</v>
      </c>
      <c r="E7" s="5"/>
    </row>
    <row r="8" s="1" customFormat="1" customHeight="1" spans="1:5">
      <c r="A8" s="5">
        <v>6</v>
      </c>
      <c r="B8" s="6" t="str">
        <f t="shared" si="0"/>
        <v>0201</v>
      </c>
      <c r="C8" s="6" t="s">
        <v>7</v>
      </c>
      <c r="D8" s="6" t="str">
        <f>"2308051729"</f>
        <v>2308051729</v>
      </c>
      <c r="E8" s="5"/>
    </row>
    <row r="9" s="1" customFormat="1" customHeight="1" spans="1:5">
      <c r="A9" s="5">
        <v>7</v>
      </c>
      <c r="B9" s="6" t="str">
        <f t="shared" si="0"/>
        <v>0201</v>
      </c>
      <c r="C9" s="6" t="s">
        <v>7</v>
      </c>
      <c r="D9" s="6" t="str">
        <f>"2308051722"</f>
        <v>2308051722</v>
      </c>
      <c r="E9" s="5"/>
    </row>
    <row r="10" s="1" customFormat="1" customHeight="1" spans="1:5">
      <c r="A10" s="5">
        <v>8</v>
      </c>
      <c r="B10" s="6" t="str">
        <f t="shared" si="0"/>
        <v>0201</v>
      </c>
      <c r="C10" s="6" t="s">
        <v>7</v>
      </c>
      <c r="D10" s="6" t="str">
        <f>"2308051719"</f>
        <v>2308051719</v>
      </c>
      <c r="E10" s="5"/>
    </row>
    <row r="11" s="1" customFormat="1" customHeight="1" spans="1:5">
      <c r="A11" s="5">
        <v>9</v>
      </c>
      <c r="B11" s="6" t="str">
        <f t="shared" si="0"/>
        <v>0201</v>
      </c>
      <c r="C11" s="6" t="s">
        <v>7</v>
      </c>
      <c r="D11" s="6" t="str">
        <f>"2308051821"</f>
        <v>2308051821</v>
      </c>
      <c r="E11" s="5"/>
    </row>
    <row r="12" s="1" customFormat="1" customHeight="1" spans="1:5">
      <c r="A12" s="5">
        <v>10</v>
      </c>
      <c r="B12" s="6" t="str">
        <f t="shared" si="0"/>
        <v>0201</v>
      </c>
      <c r="C12" s="6" t="s">
        <v>7</v>
      </c>
      <c r="D12" s="6" t="str">
        <f>"2308051724"</f>
        <v>2308051724</v>
      </c>
      <c r="E12" s="5"/>
    </row>
    <row r="13" s="1" customFormat="1" customHeight="1" spans="1:5">
      <c r="A13" s="5">
        <v>11</v>
      </c>
      <c r="B13" s="6" t="str">
        <f t="shared" si="0"/>
        <v>0201</v>
      </c>
      <c r="C13" s="6" t="s">
        <v>7</v>
      </c>
      <c r="D13" s="6" t="str">
        <f>"2308051713"</f>
        <v>2308051713</v>
      </c>
      <c r="E13" s="5"/>
    </row>
    <row r="14" s="1" customFormat="1" customHeight="1" spans="1:5">
      <c r="A14" s="5">
        <v>12</v>
      </c>
      <c r="B14" s="6" t="str">
        <f t="shared" si="0"/>
        <v>0201</v>
      </c>
      <c r="C14" s="6" t="s">
        <v>7</v>
      </c>
      <c r="D14" s="6" t="str">
        <f>"2308051801"</f>
        <v>2308051801</v>
      </c>
      <c r="E14" s="5"/>
    </row>
    <row r="15" s="1" customFormat="1" customHeight="1" spans="1:5">
      <c r="A15" s="5">
        <v>13</v>
      </c>
      <c r="B15" s="6" t="str">
        <f t="shared" si="0"/>
        <v>0201</v>
      </c>
      <c r="C15" s="6" t="s">
        <v>7</v>
      </c>
      <c r="D15" s="6" t="str">
        <f>"2308051726"</f>
        <v>2308051726</v>
      </c>
      <c r="E15" s="5"/>
    </row>
    <row r="16" s="1" customFormat="1" customHeight="1" spans="1:5">
      <c r="A16" s="5">
        <v>14</v>
      </c>
      <c r="B16" s="6" t="str">
        <f t="shared" si="0"/>
        <v>0201</v>
      </c>
      <c r="C16" s="6" t="s">
        <v>7</v>
      </c>
      <c r="D16" s="6" t="str">
        <f>"2308051803"</f>
        <v>2308051803</v>
      </c>
      <c r="E16" s="5"/>
    </row>
    <row r="17" s="1" customFormat="1" customHeight="1" spans="1:5">
      <c r="A17" s="5">
        <v>15</v>
      </c>
      <c r="B17" s="6" t="str">
        <f t="shared" si="0"/>
        <v>0201</v>
      </c>
      <c r="C17" s="6" t="s">
        <v>7</v>
      </c>
      <c r="D17" s="6" t="str">
        <f>"2308051820"</f>
        <v>2308051820</v>
      </c>
      <c r="E17" s="5"/>
    </row>
    <row r="18" s="1" customFormat="1" customHeight="1" spans="1:5">
      <c r="A18" s="5">
        <v>16</v>
      </c>
      <c r="B18" s="6" t="str">
        <f t="shared" si="0"/>
        <v>0201</v>
      </c>
      <c r="C18" s="6" t="s">
        <v>7</v>
      </c>
      <c r="D18" s="6" t="str">
        <f>"2308051912"</f>
        <v>2308051912</v>
      </c>
      <c r="E18" s="5"/>
    </row>
    <row r="19" s="1" customFormat="1" customHeight="1" spans="1:5">
      <c r="A19" s="5">
        <v>17</v>
      </c>
      <c r="B19" s="6" t="str">
        <f t="shared" si="0"/>
        <v>0201</v>
      </c>
      <c r="C19" s="6" t="s">
        <v>7</v>
      </c>
      <c r="D19" s="6" t="str">
        <f>"2308051826"</f>
        <v>2308051826</v>
      </c>
      <c r="E19" s="5"/>
    </row>
    <row r="20" s="1" customFormat="1" customHeight="1" spans="1:5">
      <c r="A20" s="5">
        <v>18</v>
      </c>
      <c r="B20" s="6" t="str">
        <f t="shared" si="0"/>
        <v>0201</v>
      </c>
      <c r="C20" s="6" t="s">
        <v>7</v>
      </c>
      <c r="D20" s="6" t="str">
        <f>"2308051908"</f>
        <v>2308051908</v>
      </c>
      <c r="E20" s="5"/>
    </row>
    <row r="21" s="1" customFormat="1" customHeight="1" spans="1:5">
      <c r="A21" s="5">
        <v>19</v>
      </c>
      <c r="B21" s="6" t="str">
        <f t="shared" si="0"/>
        <v>0201</v>
      </c>
      <c r="C21" s="6" t="s">
        <v>7</v>
      </c>
      <c r="D21" s="6" t="str">
        <f>"2308051716"</f>
        <v>2308051716</v>
      </c>
      <c r="E21" s="5"/>
    </row>
    <row r="22" s="1" customFormat="1" customHeight="1" spans="1:5">
      <c r="A22" s="5">
        <v>20</v>
      </c>
      <c r="B22" s="6" t="str">
        <f t="shared" si="0"/>
        <v>0201</v>
      </c>
      <c r="C22" s="6" t="s">
        <v>7</v>
      </c>
      <c r="D22" s="6" t="str">
        <f>"2308051723"</f>
        <v>2308051723</v>
      </c>
      <c r="E22" s="5"/>
    </row>
    <row r="23" s="1" customFormat="1" customHeight="1" spans="1:5">
      <c r="A23" s="5">
        <v>21</v>
      </c>
      <c r="B23" s="6" t="str">
        <f t="shared" si="0"/>
        <v>0201</v>
      </c>
      <c r="C23" s="6" t="s">
        <v>7</v>
      </c>
      <c r="D23" s="6" t="str">
        <f>"2308051708"</f>
        <v>2308051708</v>
      </c>
      <c r="E23" s="5"/>
    </row>
    <row r="24" s="1" customFormat="1" customHeight="1" spans="1:5">
      <c r="A24" s="5">
        <v>22</v>
      </c>
      <c r="B24" s="6" t="str">
        <f t="shared" si="0"/>
        <v>0201</v>
      </c>
      <c r="C24" s="6" t="s">
        <v>7</v>
      </c>
      <c r="D24" s="6" t="str">
        <f>"2308051913"</f>
        <v>2308051913</v>
      </c>
      <c r="E24" s="5"/>
    </row>
    <row r="25" s="1" customFormat="1" customHeight="1" spans="1:5">
      <c r="A25" s="5">
        <v>23</v>
      </c>
      <c r="B25" s="6" t="str">
        <f t="shared" si="0"/>
        <v>0201</v>
      </c>
      <c r="C25" s="6" t="s">
        <v>7</v>
      </c>
      <c r="D25" s="6" t="str">
        <f>"2308051827"</f>
        <v>2308051827</v>
      </c>
      <c r="E25" s="5"/>
    </row>
    <row r="26" s="1" customFormat="1" customHeight="1" spans="1:5">
      <c r="A26" s="5">
        <v>24</v>
      </c>
      <c r="B26" s="6" t="str">
        <f t="shared" si="0"/>
        <v>0201</v>
      </c>
      <c r="C26" s="6" t="s">
        <v>7</v>
      </c>
      <c r="D26" s="6" t="str">
        <f>"2308051916"</f>
        <v>2308051916</v>
      </c>
      <c r="E26" s="5"/>
    </row>
    <row r="27" s="1" customFormat="1" customHeight="1" spans="1:5">
      <c r="A27" s="5">
        <v>25</v>
      </c>
      <c r="B27" s="6" t="str">
        <f t="shared" si="0"/>
        <v>0201</v>
      </c>
      <c r="C27" s="6" t="s">
        <v>7</v>
      </c>
      <c r="D27" s="6" t="str">
        <f>"2308051707"</f>
        <v>2308051707</v>
      </c>
      <c r="E27" s="5"/>
    </row>
    <row r="28" s="1" customFormat="1" customHeight="1" spans="1:5">
      <c r="A28" s="5">
        <v>26</v>
      </c>
      <c r="B28" s="6" t="str">
        <f t="shared" si="0"/>
        <v>0201</v>
      </c>
      <c r="C28" s="6" t="s">
        <v>7</v>
      </c>
      <c r="D28" s="6" t="str">
        <f>"2308051706"</f>
        <v>2308051706</v>
      </c>
      <c r="E28" s="5"/>
    </row>
    <row r="29" s="1" customFormat="1" customHeight="1" spans="1:5">
      <c r="A29" s="5">
        <v>27</v>
      </c>
      <c r="B29" s="6" t="str">
        <f t="shared" si="0"/>
        <v>0201</v>
      </c>
      <c r="C29" s="6" t="s">
        <v>7</v>
      </c>
      <c r="D29" s="6" t="str">
        <f>"2308051709"</f>
        <v>2308051709</v>
      </c>
      <c r="E29" s="5"/>
    </row>
    <row r="30" s="1" customFormat="1" customHeight="1" spans="1:5">
      <c r="A30" s="5">
        <v>28</v>
      </c>
      <c r="B30" s="6" t="str">
        <f t="shared" si="0"/>
        <v>0201</v>
      </c>
      <c r="C30" s="6" t="s">
        <v>7</v>
      </c>
      <c r="D30" s="6" t="str">
        <f>"2308051825"</f>
        <v>2308051825</v>
      </c>
      <c r="E30" s="5"/>
    </row>
    <row r="31" s="1" customFormat="1" customHeight="1" spans="1:5">
      <c r="A31" s="5">
        <v>29</v>
      </c>
      <c r="B31" s="6" t="str">
        <f t="shared" si="0"/>
        <v>0201</v>
      </c>
      <c r="C31" s="6" t="s">
        <v>7</v>
      </c>
      <c r="D31" s="6" t="str">
        <f>"2308051720"</f>
        <v>2308051720</v>
      </c>
      <c r="E31" s="5"/>
    </row>
    <row r="32" s="1" customFormat="1" customHeight="1" spans="1:5">
      <c r="A32" s="5">
        <v>30</v>
      </c>
      <c r="B32" s="6" t="str">
        <f t="shared" si="0"/>
        <v>0201</v>
      </c>
      <c r="C32" s="6" t="s">
        <v>7</v>
      </c>
      <c r="D32" s="6" t="str">
        <f>"2308051710"</f>
        <v>2308051710</v>
      </c>
      <c r="E32" s="5"/>
    </row>
    <row r="33" s="1" customFormat="1" customHeight="1" spans="1:5">
      <c r="A33" s="5">
        <v>31</v>
      </c>
      <c r="B33" s="6" t="str">
        <f t="shared" si="0"/>
        <v>0201</v>
      </c>
      <c r="C33" s="6" t="s">
        <v>7</v>
      </c>
      <c r="D33" s="6" t="str">
        <f>"2308051901"</f>
        <v>2308051901</v>
      </c>
      <c r="E33" s="5"/>
    </row>
    <row r="34" s="1" customFormat="1" customHeight="1" spans="1:5">
      <c r="A34" s="5">
        <v>32</v>
      </c>
      <c r="B34" s="6" t="str">
        <f t="shared" si="0"/>
        <v>0201</v>
      </c>
      <c r="C34" s="6" t="s">
        <v>7</v>
      </c>
      <c r="D34" s="6" t="str">
        <f>"2308051813"</f>
        <v>2308051813</v>
      </c>
      <c r="E34" s="5"/>
    </row>
    <row r="35" s="1" customFormat="1" customHeight="1" spans="1:5">
      <c r="A35" s="5">
        <v>33</v>
      </c>
      <c r="B35" s="6" t="str">
        <f t="shared" si="0"/>
        <v>0201</v>
      </c>
      <c r="C35" s="6" t="s">
        <v>7</v>
      </c>
      <c r="D35" s="6" t="str">
        <f>"2308051911"</f>
        <v>2308051911</v>
      </c>
      <c r="E35" s="5"/>
    </row>
    <row r="36" s="1" customFormat="1" customHeight="1" spans="1:5">
      <c r="A36" s="5">
        <v>34</v>
      </c>
      <c r="B36" s="6" t="str">
        <f t="shared" si="0"/>
        <v>0201</v>
      </c>
      <c r="C36" s="6" t="s">
        <v>7</v>
      </c>
      <c r="D36" s="6" t="str">
        <f>"2308051717"</f>
        <v>2308051717</v>
      </c>
      <c r="E36" s="5"/>
    </row>
    <row r="37" s="1" customFormat="1" customHeight="1" spans="1:5">
      <c r="A37" s="5">
        <v>35</v>
      </c>
      <c r="B37" s="6" t="str">
        <f t="shared" si="0"/>
        <v>0201</v>
      </c>
      <c r="C37" s="6" t="s">
        <v>7</v>
      </c>
      <c r="D37" s="6" t="str">
        <f>"2308051819"</f>
        <v>2308051819</v>
      </c>
      <c r="E37" s="5"/>
    </row>
    <row r="38" s="1" customFormat="1" customHeight="1" spans="1:5">
      <c r="A38" s="5">
        <v>36</v>
      </c>
      <c r="B38" s="6" t="str">
        <f t="shared" si="0"/>
        <v>0201</v>
      </c>
      <c r="C38" s="6" t="s">
        <v>7</v>
      </c>
      <c r="D38" s="6" t="str">
        <f>"2308051815"</f>
        <v>2308051815</v>
      </c>
      <c r="E38" s="5"/>
    </row>
    <row r="39" s="1" customFormat="1" customHeight="1" spans="1:5">
      <c r="A39" s="5">
        <v>37</v>
      </c>
      <c r="B39" s="6" t="str">
        <f t="shared" si="0"/>
        <v>0201</v>
      </c>
      <c r="C39" s="6" t="s">
        <v>7</v>
      </c>
      <c r="D39" s="6" t="str">
        <f>"2308051725"</f>
        <v>2308051725</v>
      </c>
      <c r="E39" s="5"/>
    </row>
    <row r="40" s="1" customFormat="1" customHeight="1" spans="1:5">
      <c r="A40" s="5">
        <v>38</v>
      </c>
      <c r="B40" s="6" t="str">
        <f t="shared" si="0"/>
        <v>0201</v>
      </c>
      <c r="C40" s="6" t="s">
        <v>7</v>
      </c>
      <c r="D40" s="6" t="str">
        <f>"2308051814"</f>
        <v>2308051814</v>
      </c>
      <c r="E40" s="5"/>
    </row>
    <row r="41" s="1" customFormat="1" customHeight="1" spans="1:5">
      <c r="A41" s="5">
        <v>39</v>
      </c>
      <c r="B41" s="6" t="str">
        <f t="shared" si="0"/>
        <v>0201</v>
      </c>
      <c r="C41" s="6" t="s">
        <v>7</v>
      </c>
      <c r="D41" s="6" t="str">
        <f>"2308051809"</f>
        <v>2308051809</v>
      </c>
      <c r="E41" s="5"/>
    </row>
    <row r="42" s="1" customFormat="1" customHeight="1" spans="1:5">
      <c r="A42" s="5">
        <v>40</v>
      </c>
      <c r="B42" s="6" t="str">
        <f t="shared" ref="B42:B65" si="1">"0202"</f>
        <v>0202</v>
      </c>
      <c r="C42" s="6" t="s">
        <v>8</v>
      </c>
      <c r="D42" s="6" t="str">
        <f>"2308051927"</f>
        <v>2308051927</v>
      </c>
      <c r="E42" s="5"/>
    </row>
    <row r="43" s="1" customFormat="1" customHeight="1" spans="1:5">
      <c r="A43" s="5">
        <v>41</v>
      </c>
      <c r="B43" s="6" t="str">
        <f t="shared" si="1"/>
        <v>0202</v>
      </c>
      <c r="C43" s="6" t="s">
        <v>8</v>
      </c>
      <c r="D43" s="6" t="str">
        <f>"2308052015"</f>
        <v>2308052015</v>
      </c>
      <c r="E43" s="5"/>
    </row>
    <row r="44" s="1" customFormat="1" customHeight="1" spans="1:5">
      <c r="A44" s="5">
        <v>42</v>
      </c>
      <c r="B44" s="6" t="str">
        <f t="shared" si="1"/>
        <v>0202</v>
      </c>
      <c r="C44" s="6" t="s">
        <v>8</v>
      </c>
      <c r="D44" s="6" t="str">
        <f>"2308051929"</f>
        <v>2308051929</v>
      </c>
      <c r="E44" s="5"/>
    </row>
    <row r="45" s="1" customFormat="1" customHeight="1" spans="1:5">
      <c r="A45" s="5">
        <v>43</v>
      </c>
      <c r="B45" s="6" t="str">
        <f t="shared" si="1"/>
        <v>0202</v>
      </c>
      <c r="C45" s="6" t="s">
        <v>8</v>
      </c>
      <c r="D45" s="6" t="str">
        <f>"2308052101"</f>
        <v>2308052101</v>
      </c>
      <c r="E45" s="5"/>
    </row>
    <row r="46" s="1" customFormat="1" customHeight="1" spans="1:5">
      <c r="A46" s="5">
        <v>44</v>
      </c>
      <c r="B46" s="6" t="str">
        <f t="shared" si="1"/>
        <v>0202</v>
      </c>
      <c r="C46" s="6" t="s">
        <v>8</v>
      </c>
      <c r="D46" s="6" t="str">
        <f>"2308052025"</f>
        <v>2308052025</v>
      </c>
      <c r="E46" s="5"/>
    </row>
    <row r="47" s="1" customFormat="1" customHeight="1" spans="1:5">
      <c r="A47" s="5">
        <v>45</v>
      </c>
      <c r="B47" s="6" t="str">
        <f t="shared" si="1"/>
        <v>0202</v>
      </c>
      <c r="C47" s="6" t="s">
        <v>8</v>
      </c>
      <c r="D47" s="6" t="str">
        <f>"2308051923"</f>
        <v>2308051923</v>
      </c>
      <c r="E47" s="5"/>
    </row>
    <row r="48" s="1" customFormat="1" customHeight="1" spans="1:5">
      <c r="A48" s="5">
        <v>46</v>
      </c>
      <c r="B48" s="6" t="str">
        <f t="shared" si="1"/>
        <v>0202</v>
      </c>
      <c r="C48" s="6" t="s">
        <v>8</v>
      </c>
      <c r="D48" s="6" t="str">
        <f>"2308051926"</f>
        <v>2308051926</v>
      </c>
      <c r="E48" s="5"/>
    </row>
    <row r="49" s="1" customFormat="1" customHeight="1" spans="1:5">
      <c r="A49" s="5">
        <v>47</v>
      </c>
      <c r="B49" s="6" t="str">
        <f t="shared" si="1"/>
        <v>0202</v>
      </c>
      <c r="C49" s="6" t="s">
        <v>8</v>
      </c>
      <c r="D49" s="6" t="str">
        <f>"2308051922"</f>
        <v>2308051922</v>
      </c>
      <c r="E49" s="5"/>
    </row>
    <row r="50" s="1" customFormat="1" customHeight="1" spans="1:5">
      <c r="A50" s="5">
        <v>48</v>
      </c>
      <c r="B50" s="6" t="str">
        <f t="shared" si="1"/>
        <v>0202</v>
      </c>
      <c r="C50" s="6" t="s">
        <v>8</v>
      </c>
      <c r="D50" s="6" t="str">
        <f>"2308051928"</f>
        <v>2308051928</v>
      </c>
      <c r="E50" s="5"/>
    </row>
    <row r="51" s="1" customFormat="1" customHeight="1" spans="1:5">
      <c r="A51" s="5">
        <v>49</v>
      </c>
      <c r="B51" s="6" t="str">
        <f t="shared" si="1"/>
        <v>0202</v>
      </c>
      <c r="C51" s="6" t="s">
        <v>8</v>
      </c>
      <c r="D51" s="6" t="str">
        <f>"2308052001"</f>
        <v>2308052001</v>
      </c>
      <c r="E51" s="5"/>
    </row>
    <row r="52" s="1" customFormat="1" customHeight="1" spans="1:5">
      <c r="A52" s="5">
        <v>50</v>
      </c>
      <c r="B52" s="6" t="str">
        <f t="shared" si="1"/>
        <v>0202</v>
      </c>
      <c r="C52" s="6" t="s">
        <v>8</v>
      </c>
      <c r="D52" s="6" t="str">
        <f>"2308051925"</f>
        <v>2308051925</v>
      </c>
      <c r="E52" s="5"/>
    </row>
    <row r="53" s="1" customFormat="1" customHeight="1" spans="1:5">
      <c r="A53" s="5">
        <v>51</v>
      </c>
      <c r="B53" s="6" t="str">
        <f t="shared" si="1"/>
        <v>0202</v>
      </c>
      <c r="C53" s="6" t="s">
        <v>8</v>
      </c>
      <c r="D53" s="6" t="str">
        <f>"2308051920"</f>
        <v>2308051920</v>
      </c>
      <c r="E53" s="5"/>
    </row>
    <row r="54" s="1" customFormat="1" customHeight="1" spans="1:5">
      <c r="A54" s="5">
        <v>52</v>
      </c>
      <c r="B54" s="6" t="str">
        <f t="shared" si="1"/>
        <v>0202</v>
      </c>
      <c r="C54" s="6" t="s">
        <v>8</v>
      </c>
      <c r="D54" s="6" t="str">
        <f>"2308052109"</f>
        <v>2308052109</v>
      </c>
      <c r="E54" s="5"/>
    </row>
    <row r="55" s="1" customFormat="1" customHeight="1" spans="1:5">
      <c r="A55" s="5">
        <v>53</v>
      </c>
      <c r="B55" s="6" t="str">
        <f t="shared" si="1"/>
        <v>0202</v>
      </c>
      <c r="C55" s="6" t="s">
        <v>8</v>
      </c>
      <c r="D55" s="6" t="str">
        <f>"2308052029"</f>
        <v>2308052029</v>
      </c>
      <c r="E55" s="5"/>
    </row>
    <row r="56" s="1" customFormat="1" customHeight="1" spans="1:5">
      <c r="A56" s="5">
        <v>54</v>
      </c>
      <c r="B56" s="6" t="str">
        <f t="shared" si="1"/>
        <v>0202</v>
      </c>
      <c r="C56" s="6" t="s">
        <v>8</v>
      </c>
      <c r="D56" s="6" t="str">
        <f>"2308052111"</f>
        <v>2308052111</v>
      </c>
      <c r="E56" s="5"/>
    </row>
    <row r="57" s="1" customFormat="1" customHeight="1" spans="1:5">
      <c r="A57" s="5">
        <v>55</v>
      </c>
      <c r="B57" s="6" t="str">
        <f t="shared" si="1"/>
        <v>0202</v>
      </c>
      <c r="C57" s="6" t="s">
        <v>8</v>
      </c>
      <c r="D57" s="6" t="str">
        <f>"2308052113"</f>
        <v>2308052113</v>
      </c>
      <c r="E57" s="5"/>
    </row>
    <row r="58" s="1" customFormat="1" customHeight="1" spans="1:5">
      <c r="A58" s="5">
        <v>56</v>
      </c>
      <c r="B58" s="6" t="str">
        <f t="shared" si="1"/>
        <v>0202</v>
      </c>
      <c r="C58" s="6" t="s">
        <v>8</v>
      </c>
      <c r="D58" s="6" t="str">
        <f>"2308052030"</f>
        <v>2308052030</v>
      </c>
      <c r="E58" s="5"/>
    </row>
    <row r="59" s="1" customFormat="1" customHeight="1" spans="1:5">
      <c r="A59" s="5">
        <v>57</v>
      </c>
      <c r="B59" s="6" t="str">
        <f t="shared" si="1"/>
        <v>0202</v>
      </c>
      <c r="C59" s="6" t="s">
        <v>8</v>
      </c>
      <c r="D59" s="6" t="str">
        <f>"2308052007"</f>
        <v>2308052007</v>
      </c>
      <c r="E59" s="5"/>
    </row>
    <row r="60" s="1" customFormat="1" customHeight="1" spans="1:5">
      <c r="A60" s="5">
        <v>58</v>
      </c>
      <c r="B60" s="6" t="str">
        <f t="shared" si="1"/>
        <v>0202</v>
      </c>
      <c r="C60" s="6" t="s">
        <v>8</v>
      </c>
      <c r="D60" s="6" t="str">
        <f>"2308052008"</f>
        <v>2308052008</v>
      </c>
      <c r="E60" s="5"/>
    </row>
    <row r="61" s="1" customFormat="1" customHeight="1" spans="1:5">
      <c r="A61" s="5">
        <v>59</v>
      </c>
      <c r="B61" s="6" t="str">
        <f t="shared" si="1"/>
        <v>0202</v>
      </c>
      <c r="C61" s="6" t="s">
        <v>8</v>
      </c>
      <c r="D61" s="6" t="str">
        <f>"2308052010"</f>
        <v>2308052010</v>
      </c>
      <c r="E61" s="5"/>
    </row>
    <row r="62" s="1" customFormat="1" customHeight="1" spans="1:5">
      <c r="A62" s="5">
        <v>60</v>
      </c>
      <c r="B62" s="6" t="str">
        <f t="shared" si="1"/>
        <v>0202</v>
      </c>
      <c r="C62" s="6" t="s">
        <v>8</v>
      </c>
      <c r="D62" s="6" t="str">
        <f>"2308052009"</f>
        <v>2308052009</v>
      </c>
      <c r="E62" s="5"/>
    </row>
    <row r="63" s="1" customFormat="1" customHeight="1" spans="1:5">
      <c r="A63" s="5">
        <v>61</v>
      </c>
      <c r="B63" s="6" t="str">
        <f t="shared" si="1"/>
        <v>0202</v>
      </c>
      <c r="C63" s="6" t="s">
        <v>8</v>
      </c>
      <c r="D63" s="6" t="str">
        <f>"2308052110"</f>
        <v>2308052110</v>
      </c>
      <c r="E63" s="5"/>
    </row>
    <row r="64" s="1" customFormat="1" customHeight="1" spans="1:5">
      <c r="A64" s="5">
        <v>62</v>
      </c>
      <c r="B64" s="6" t="str">
        <f t="shared" si="1"/>
        <v>0202</v>
      </c>
      <c r="C64" s="6" t="s">
        <v>8</v>
      </c>
      <c r="D64" s="6" t="str">
        <f>"2308051924"</f>
        <v>2308051924</v>
      </c>
      <c r="E64" s="5"/>
    </row>
    <row r="65" s="1" customFormat="1" customHeight="1" spans="1:5">
      <c r="A65" s="5">
        <v>63</v>
      </c>
      <c r="B65" s="6" t="str">
        <f t="shared" si="1"/>
        <v>0202</v>
      </c>
      <c r="C65" s="6" t="s">
        <v>8</v>
      </c>
      <c r="D65" s="6" t="str">
        <f>"2308052020"</f>
        <v>2308052020</v>
      </c>
      <c r="E65" s="5"/>
    </row>
    <row r="66" s="1" customFormat="1" customHeight="1" spans="1:5">
      <c r="A66" s="5">
        <v>64</v>
      </c>
      <c r="B66" s="6" t="str">
        <f t="shared" ref="B66:B77" si="2">"0203"</f>
        <v>0203</v>
      </c>
      <c r="C66" s="6" t="s">
        <v>9</v>
      </c>
      <c r="D66" s="6" t="str">
        <f>"2308052125"</f>
        <v>2308052125</v>
      </c>
      <c r="E66" s="5"/>
    </row>
    <row r="67" s="1" customFormat="1" customHeight="1" spans="1:5">
      <c r="A67" s="5">
        <v>65</v>
      </c>
      <c r="B67" s="6" t="str">
        <f t="shared" si="2"/>
        <v>0203</v>
      </c>
      <c r="C67" s="6" t="s">
        <v>9</v>
      </c>
      <c r="D67" s="6" t="str">
        <f>"2308052123"</f>
        <v>2308052123</v>
      </c>
      <c r="E67" s="5"/>
    </row>
    <row r="68" s="1" customFormat="1" customHeight="1" spans="1:5">
      <c r="A68" s="5">
        <v>66</v>
      </c>
      <c r="B68" s="6" t="str">
        <f t="shared" si="2"/>
        <v>0203</v>
      </c>
      <c r="C68" s="6" t="s">
        <v>9</v>
      </c>
      <c r="D68" s="6" t="str">
        <f>"2308052126"</f>
        <v>2308052126</v>
      </c>
      <c r="E68" s="5"/>
    </row>
    <row r="69" s="1" customFormat="1" customHeight="1" spans="1:5">
      <c r="A69" s="5">
        <v>67</v>
      </c>
      <c r="B69" s="6" t="str">
        <f t="shared" si="2"/>
        <v>0203</v>
      </c>
      <c r="C69" s="6" t="s">
        <v>9</v>
      </c>
      <c r="D69" s="6" t="str">
        <f>"2308052120"</f>
        <v>2308052120</v>
      </c>
      <c r="E69" s="5"/>
    </row>
    <row r="70" s="1" customFormat="1" customHeight="1" spans="1:5">
      <c r="A70" s="5">
        <v>68</v>
      </c>
      <c r="B70" s="6" t="str">
        <f t="shared" si="2"/>
        <v>0203</v>
      </c>
      <c r="C70" s="6" t="s">
        <v>9</v>
      </c>
      <c r="D70" s="6" t="str">
        <f>"2308052116"</f>
        <v>2308052116</v>
      </c>
      <c r="E70" s="5"/>
    </row>
    <row r="71" s="1" customFormat="1" customHeight="1" spans="1:5">
      <c r="A71" s="5">
        <v>69</v>
      </c>
      <c r="B71" s="6" t="str">
        <f t="shared" si="2"/>
        <v>0203</v>
      </c>
      <c r="C71" s="6" t="s">
        <v>9</v>
      </c>
      <c r="D71" s="6" t="str">
        <f>"2308052128"</f>
        <v>2308052128</v>
      </c>
      <c r="E71" s="5"/>
    </row>
    <row r="72" s="1" customFormat="1" customHeight="1" spans="1:5">
      <c r="A72" s="5">
        <v>70</v>
      </c>
      <c r="B72" s="6" t="str">
        <f t="shared" si="2"/>
        <v>0203</v>
      </c>
      <c r="C72" s="6" t="s">
        <v>9</v>
      </c>
      <c r="D72" s="6" t="str">
        <f>"2308052122"</f>
        <v>2308052122</v>
      </c>
      <c r="E72" s="5"/>
    </row>
    <row r="73" s="1" customFormat="1" customHeight="1" spans="1:5">
      <c r="A73" s="5">
        <v>71</v>
      </c>
      <c r="B73" s="6" t="str">
        <f t="shared" si="2"/>
        <v>0203</v>
      </c>
      <c r="C73" s="6" t="s">
        <v>9</v>
      </c>
      <c r="D73" s="6" t="str">
        <f>"2308052121"</f>
        <v>2308052121</v>
      </c>
      <c r="E73" s="5"/>
    </row>
    <row r="74" s="1" customFormat="1" customHeight="1" spans="1:5">
      <c r="A74" s="5">
        <v>72</v>
      </c>
      <c r="B74" s="6" t="str">
        <f t="shared" si="2"/>
        <v>0203</v>
      </c>
      <c r="C74" s="6" t="s">
        <v>9</v>
      </c>
      <c r="D74" s="6" t="str">
        <f>"2308052202"</f>
        <v>2308052202</v>
      </c>
      <c r="E74" s="5"/>
    </row>
    <row r="75" s="1" customFormat="1" customHeight="1" spans="1:5">
      <c r="A75" s="5">
        <v>73</v>
      </c>
      <c r="B75" s="6" t="str">
        <f t="shared" si="2"/>
        <v>0203</v>
      </c>
      <c r="C75" s="6" t="s">
        <v>9</v>
      </c>
      <c r="D75" s="6" t="str">
        <f>"2308052203"</f>
        <v>2308052203</v>
      </c>
      <c r="E75" s="5"/>
    </row>
    <row r="76" s="1" customFormat="1" customHeight="1" spans="1:5">
      <c r="A76" s="5">
        <v>74</v>
      </c>
      <c r="B76" s="6" t="str">
        <f t="shared" si="2"/>
        <v>0203</v>
      </c>
      <c r="C76" s="6" t="s">
        <v>9</v>
      </c>
      <c r="D76" s="6" t="str">
        <f>"2308052201"</f>
        <v>2308052201</v>
      </c>
      <c r="E76" s="5"/>
    </row>
    <row r="77" s="1" customFormat="1" customHeight="1" spans="1:5">
      <c r="A77" s="5">
        <v>75</v>
      </c>
      <c r="B77" s="6" t="str">
        <f t="shared" si="2"/>
        <v>0203</v>
      </c>
      <c r="C77" s="6" t="s">
        <v>9</v>
      </c>
      <c r="D77" s="6" t="str">
        <f>"2308052119"</f>
        <v>2308052119</v>
      </c>
      <c r="E77" s="5"/>
    </row>
    <row r="78" s="1" customFormat="1" customHeight="1" spans="1:5">
      <c r="A78" s="5">
        <v>76</v>
      </c>
      <c r="B78" s="6" t="str">
        <f t="shared" ref="B78:B83" si="3">"0204"</f>
        <v>0204</v>
      </c>
      <c r="C78" s="6" t="s">
        <v>6</v>
      </c>
      <c r="D78" s="6" t="str">
        <f>"2308052209"</f>
        <v>2308052209</v>
      </c>
      <c r="E78" s="5"/>
    </row>
    <row r="79" s="1" customFormat="1" customHeight="1" spans="1:5">
      <c r="A79" s="5">
        <v>77</v>
      </c>
      <c r="B79" s="6" t="str">
        <f t="shared" si="3"/>
        <v>0204</v>
      </c>
      <c r="C79" s="6" t="s">
        <v>6</v>
      </c>
      <c r="D79" s="6" t="str">
        <f>"2308052210"</f>
        <v>2308052210</v>
      </c>
      <c r="E79" s="5"/>
    </row>
    <row r="80" s="1" customFormat="1" customHeight="1" spans="1:5">
      <c r="A80" s="5">
        <v>78</v>
      </c>
      <c r="B80" s="6" t="str">
        <f t="shared" si="3"/>
        <v>0204</v>
      </c>
      <c r="C80" s="6" t="s">
        <v>6</v>
      </c>
      <c r="D80" s="6" t="str">
        <f>"2308052215"</f>
        <v>2308052215</v>
      </c>
      <c r="E80" s="5"/>
    </row>
    <row r="81" s="1" customFormat="1" customHeight="1" spans="1:5">
      <c r="A81" s="5">
        <v>79</v>
      </c>
      <c r="B81" s="6" t="str">
        <f t="shared" si="3"/>
        <v>0204</v>
      </c>
      <c r="C81" s="6" t="s">
        <v>6</v>
      </c>
      <c r="D81" s="6" t="str">
        <f>"2308052216"</f>
        <v>2308052216</v>
      </c>
      <c r="E81" s="5"/>
    </row>
    <row r="82" s="1" customFormat="1" customHeight="1" spans="1:5">
      <c r="A82" s="5">
        <v>80</v>
      </c>
      <c r="B82" s="6" t="str">
        <f t="shared" si="3"/>
        <v>0204</v>
      </c>
      <c r="C82" s="6" t="s">
        <v>6</v>
      </c>
      <c r="D82" s="6" t="str">
        <f>"2308052214"</f>
        <v>2308052214</v>
      </c>
      <c r="E82" s="5"/>
    </row>
    <row r="83" s="1" customFormat="1" customHeight="1" spans="1:5">
      <c r="A83" s="5">
        <v>81</v>
      </c>
      <c r="B83" s="6" t="str">
        <f t="shared" si="3"/>
        <v>0204</v>
      </c>
      <c r="C83" s="6" t="s">
        <v>6</v>
      </c>
      <c r="D83" s="6" t="str">
        <f>"2308052212"</f>
        <v>2308052212</v>
      </c>
      <c r="E83" s="5"/>
    </row>
    <row r="84" s="1" customFormat="1" customHeight="1" spans="1:5">
      <c r="A84" s="5">
        <v>82</v>
      </c>
      <c r="B84" s="6" t="str">
        <f t="shared" ref="B84:B89" si="4">"0205"</f>
        <v>0205</v>
      </c>
      <c r="C84" s="6" t="s">
        <v>10</v>
      </c>
      <c r="D84" s="6" t="str">
        <f>"2308052220"</f>
        <v>2308052220</v>
      </c>
      <c r="E84" s="5"/>
    </row>
    <row r="85" s="1" customFormat="1" customHeight="1" spans="1:5">
      <c r="A85" s="5">
        <v>83</v>
      </c>
      <c r="B85" s="6" t="str">
        <f t="shared" si="4"/>
        <v>0205</v>
      </c>
      <c r="C85" s="6" t="s">
        <v>10</v>
      </c>
      <c r="D85" s="6" t="str">
        <f>"2308052315"</f>
        <v>2308052315</v>
      </c>
      <c r="E85" s="5"/>
    </row>
    <row r="86" s="1" customFormat="1" customHeight="1" spans="1:5">
      <c r="A86" s="5">
        <v>84</v>
      </c>
      <c r="B86" s="6" t="str">
        <f t="shared" si="4"/>
        <v>0205</v>
      </c>
      <c r="C86" s="6" t="s">
        <v>10</v>
      </c>
      <c r="D86" s="6" t="str">
        <f>"2308052314"</f>
        <v>2308052314</v>
      </c>
      <c r="E86" s="5"/>
    </row>
    <row r="87" s="1" customFormat="1" customHeight="1" spans="1:5">
      <c r="A87" s="5">
        <v>85</v>
      </c>
      <c r="B87" s="6" t="str">
        <f t="shared" si="4"/>
        <v>0205</v>
      </c>
      <c r="C87" s="6" t="s">
        <v>10</v>
      </c>
      <c r="D87" s="6" t="str">
        <f>"2308052218"</f>
        <v>2308052218</v>
      </c>
      <c r="E87" s="5"/>
    </row>
    <row r="88" s="1" customFormat="1" customHeight="1" spans="1:5">
      <c r="A88" s="5">
        <v>86</v>
      </c>
      <c r="B88" s="6" t="str">
        <f t="shared" si="4"/>
        <v>0205</v>
      </c>
      <c r="C88" s="6" t="s">
        <v>10</v>
      </c>
      <c r="D88" s="6" t="str">
        <f>"2308052224"</f>
        <v>2308052224</v>
      </c>
      <c r="E88" s="5"/>
    </row>
    <row r="89" s="1" customFormat="1" customHeight="1" spans="1:5">
      <c r="A89" s="5">
        <v>87</v>
      </c>
      <c r="B89" s="6" t="str">
        <f t="shared" si="4"/>
        <v>0205</v>
      </c>
      <c r="C89" s="6" t="s">
        <v>10</v>
      </c>
      <c r="D89" s="6" t="str">
        <f>"2308052223"</f>
        <v>2308052223</v>
      </c>
      <c r="E89" s="5"/>
    </row>
    <row r="90" s="1" customFormat="1" customHeight="1" spans="1:5">
      <c r="A90" s="5">
        <v>88</v>
      </c>
      <c r="B90" s="6" t="str">
        <f t="shared" ref="B90:B92" si="5">"0206"</f>
        <v>0206</v>
      </c>
      <c r="C90" s="6" t="s">
        <v>11</v>
      </c>
      <c r="D90" s="6" t="str">
        <f>"2308052402"</f>
        <v>2308052402</v>
      </c>
      <c r="E90" s="5"/>
    </row>
    <row r="91" s="1" customFormat="1" customHeight="1" spans="1:5">
      <c r="A91" s="5">
        <v>89</v>
      </c>
      <c r="B91" s="6" t="str">
        <f t="shared" si="5"/>
        <v>0206</v>
      </c>
      <c r="C91" s="6" t="s">
        <v>11</v>
      </c>
      <c r="D91" s="6" t="str">
        <f>"2308052328"</f>
        <v>2308052328</v>
      </c>
      <c r="E91" s="5"/>
    </row>
    <row r="92" s="1" customFormat="1" customHeight="1" spans="1:5">
      <c r="A92" s="5">
        <v>90</v>
      </c>
      <c r="B92" s="6" t="str">
        <f t="shared" si="5"/>
        <v>0206</v>
      </c>
      <c r="C92" s="6" t="s">
        <v>11</v>
      </c>
      <c r="D92" s="6" t="str">
        <f>"2308052323"</f>
        <v>2308052323</v>
      </c>
      <c r="E92" s="5"/>
    </row>
    <row r="93" s="1" customFormat="1" customHeight="1" spans="1:5">
      <c r="A93" s="5">
        <v>91</v>
      </c>
      <c r="B93" s="6" t="str">
        <f t="shared" ref="B93:B107" si="6">"0301"</f>
        <v>0301</v>
      </c>
      <c r="C93" s="6" t="s">
        <v>7</v>
      </c>
      <c r="D93" s="6" t="str">
        <f>"2308052411"</f>
        <v>2308052411</v>
      </c>
      <c r="E93" s="5"/>
    </row>
    <row r="94" s="1" customFormat="1" customHeight="1" spans="1:5">
      <c r="A94" s="5">
        <v>92</v>
      </c>
      <c r="B94" s="6" t="str">
        <f t="shared" si="6"/>
        <v>0301</v>
      </c>
      <c r="C94" s="6" t="s">
        <v>7</v>
      </c>
      <c r="D94" s="6" t="str">
        <f>"2308052504"</f>
        <v>2308052504</v>
      </c>
      <c r="E94" s="5"/>
    </row>
    <row r="95" s="1" customFormat="1" customHeight="1" spans="1:5">
      <c r="A95" s="5">
        <v>93</v>
      </c>
      <c r="B95" s="6" t="str">
        <f t="shared" si="6"/>
        <v>0301</v>
      </c>
      <c r="C95" s="6" t="s">
        <v>7</v>
      </c>
      <c r="D95" s="6" t="str">
        <f>"2308052416"</f>
        <v>2308052416</v>
      </c>
      <c r="E95" s="5"/>
    </row>
    <row r="96" s="1" customFormat="1" customHeight="1" spans="1:5">
      <c r="A96" s="5">
        <v>94</v>
      </c>
      <c r="B96" s="6" t="str">
        <f t="shared" si="6"/>
        <v>0301</v>
      </c>
      <c r="C96" s="6" t="s">
        <v>7</v>
      </c>
      <c r="D96" s="6" t="str">
        <f>"2308052428"</f>
        <v>2308052428</v>
      </c>
      <c r="E96" s="5"/>
    </row>
    <row r="97" s="1" customFormat="1" customHeight="1" spans="1:5">
      <c r="A97" s="5">
        <v>95</v>
      </c>
      <c r="B97" s="6" t="str">
        <f t="shared" si="6"/>
        <v>0301</v>
      </c>
      <c r="C97" s="6" t="s">
        <v>7</v>
      </c>
      <c r="D97" s="6" t="str">
        <f>"2308052410"</f>
        <v>2308052410</v>
      </c>
      <c r="E97" s="5"/>
    </row>
    <row r="98" s="1" customFormat="1" customHeight="1" spans="1:5">
      <c r="A98" s="5">
        <v>96</v>
      </c>
      <c r="B98" s="6" t="str">
        <f t="shared" si="6"/>
        <v>0301</v>
      </c>
      <c r="C98" s="6" t="s">
        <v>7</v>
      </c>
      <c r="D98" s="6" t="str">
        <f>"2308052412"</f>
        <v>2308052412</v>
      </c>
      <c r="E98" s="5"/>
    </row>
    <row r="99" s="1" customFormat="1" customHeight="1" spans="1:5">
      <c r="A99" s="5">
        <v>97</v>
      </c>
      <c r="B99" s="6" t="str">
        <f t="shared" si="6"/>
        <v>0301</v>
      </c>
      <c r="C99" s="6" t="s">
        <v>7</v>
      </c>
      <c r="D99" s="6" t="str">
        <f>"2308052503"</f>
        <v>2308052503</v>
      </c>
      <c r="E99" s="5"/>
    </row>
    <row r="100" s="1" customFormat="1" customHeight="1" spans="1:5">
      <c r="A100" s="5">
        <v>98</v>
      </c>
      <c r="B100" s="6" t="str">
        <f t="shared" si="6"/>
        <v>0301</v>
      </c>
      <c r="C100" s="6" t="s">
        <v>7</v>
      </c>
      <c r="D100" s="6" t="str">
        <f>"2308052505"</f>
        <v>2308052505</v>
      </c>
      <c r="E100" s="5"/>
    </row>
    <row r="101" s="1" customFormat="1" customHeight="1" spans="1:5">
      <c r="A101" s="5">
        <v>99</v>
      </c>
      <c r="B101" s="6" t="str">
        <f t="shared" si="6"/>
        <v>0301</v>
      </c>
      <c r="C101" s="6" t="s">
        <v>7</v>
      </c>
      <c r="D101" s="6" t="str">
        <f>"2308052507"</f>
        <v>2308052507</v>
      </c>
      <c r="E101" s="5"/>
    </row>
    <row r="102" s="1" customFormat="1" customHeight="1" spans="1:5">
      <c r="A102" s="5">
        <v>100</v>
      </c>
      <c r="B102" s="6" t="str">
        <f t="shared" si="6"/>
        <v>0301</v>
      </c>
      <c r="C102" s="6" t="s">
        <v>7</v>
      </c>
      <c r="D102" s="6" t="str">
        <f>"2308052415"</f>
        <v>2308052415</v>
      </c>
      <c r="E102" s="5"/>
    </row>
    <row r="103" s="1" customFormat="1" customHeight="1" spans="1:5">
      <c r="A103" s="5">
        <v>101</v>
      </c>
      <c r="B103" s="6" t="str">
        <f t="shared" si="6"/>
        <v>0301</v>
      </c>
      <c r="C103" s="6" t="s">
        <v>7</v>
      </c>
      <c r="D103" s="6" t="str">
        <f>"2308052506"</f>
        <v>2308052506</v>
      </c>
      <c r="E103" s="5"/>
    </row>
    <row r="104" s="1" customFormat="1" customHeight="1" spans="1:5">
      <c r="A104" s="5">
        <v>102</v>
      </c>
      <c r="B104" s="6" t="str">
        <f t="shared" si="6"/>
        <v>0301</v>
      </c>
      <c r="C104" s="6" t="s">
        <v>7</v>
      </c>
      <c r="D104" s="6" t="str">
        <f>"2308052408"</f>
        <v>2308052408</v>
      </c>
      <c r="E104" s="5"/>
    </row>
    <row r="105" s="1" customFormat="1" customHeight="1" spans="1:5">
      <c r="A105" s="5">
        <v>103</v>
      </c>
      <c r="B105" s="6" t="str">
        <f t="shared" si="6"/>
        <v>0301</v>
      </c>
      <c r="C105" s="6" t="s">
        <v>7</v>
      </c>
      <c r="D105" s="6" t="str">
        <f>"2308052509"</f>
        <v>2308052509</v>
      </c>
      <c r="E105" s="5"/>
    </row>
    <row r="106" s="1" customFormat="1" customHeight="1" spans="1:5">
      <c r="A106" s="5">
        <v>104</v>
      </c>
      <c r="B106" s="6" t="str">
        <f t="shared" si="6"/>
        <v>0301</v>
      </c>
      <c r="C106" s="6" t="s">
        <v>7</v>
      </c>
      <c r="D106" s="6" t="str">
        <f>"2308052406"</f>
        <v>2308052406</v>
      </c>
      <c r="E106" s="5"/>
    </row>
    <row r="107" s="1" customFormat="1" customHeight="1" spans="1:5">
      <c r="A107" s="5">
        <v>105</v>
      </c>
      <c r="B107" s="6" t="str">
        <f t="shared" si="6"/>
        <v>0301</v>
      </c>
      <c r="C107" s="6" t="s">
        <v>7</v>
      </c>
      <c r="D107" s="6" t="str">
        <f>"2308052429"</f>
        <v>2308052429</v>
      </c>
      <c r="E107" s="5"/>
    </row>
    <row r="108" s="1" customFormat="1" customHeight="1" spans="1:5">
      <c r="A108" s="5">
        <v>106</v>
      </c>
      <c r="B108" s="6" t="str">
        <f t="shared" ref="B108:B125" si="7">"0302"</f>
        <v>0302</v>
      </c>
      <c r="C108" s="6" t="s">
        <v>8</v>
      </c>
      <c r="D108" s="6" t="str">
        <f>"2308052618"</f>
        <v>2308052618</v>
      </c>
      <c r="E108" s="5"/>
    </row>
    <row r="109" s="1" customFormat="1" customHeight="1" spans="1:5">
      <c r="A109" s="5">
        <v>107</v>
      </c>
      <c r="B109" s="6" t="str">
        <f t="shared" si="7"/>
        <v>0302</v>
      </c>
      <c r="C109" s="6" t="s">
        <v>8</v>
      </c>
      <c r="D109" s="6" t="str">
        <f>"2308052525"</f>
        <v>2308052525</v>
      </c>
      <c r="E109" s="5"/>
    </row>
    <row r="110" s="1" customFormat="1" customHeight="1" spans="1:5">
      <c r="A110" s="5">
        <v>108</v>
      </c>
      <c r="B110" s="6" t="str">
        <f t="shared" si="7"/>
        <v>0302</v>
      </c>
      <c r="C110" s="6" t="s">
        <v>8</v>
      </c>
      <c r="D110" s="6" t="str">
        <f>"2308052617"</f>
        <v>2308052617</v>
      </c>
      <c r="E110" s="5"/>
    </row>
    <row r="111" s="1" customFormat="1" customHeight="1" spans="1:5">
      <c r="A111" s="5">
        <v>109</v>
      </c>
      <c r="B111" s="6" t="str">
        <f t="shared" si="7"/>
        <v>0302</v>
      </c>
      <c r="C111" s="6" t="s">
        <v>8</v>
      </c>
      <c r="D111" s="6" t="str">
        <f>"2308052518"</f>
        <v>2308052518</v>
      </c>
      <c r="E111" s="5"/>
    </row>
    <row r="112" s="1" customFormat="1" customHeight="1" spans="1:5">
      <c r="A112" s="5">
        <v>110</v>
      </c>
      <c r="B112" s="6" t="str">
        <f t="shared" si="7"/>
        <v>0302</v>
      </c>
      <c r="C112" s="6" t="s">
        <v>8</v>
      </c>
      <c r="D112" s="6" t="str">
        <f>"2308052528"</f>
        <v>2308052528</v>
      </c>
      <c r="E112" s="5"/>
    </row>
    <row r="113" s="1" customFormat="1" customHeight="1" spans="1:5">
      <c r="A113" s="5">
        <v>111</v>
      </c>
      <c r="B113" s="6" t="str">
        <f t="shared" si="7"/>
        <v>0302</v>
      </c>
      <c r="C113" s="6" t="s">
        <v>8</v>
      </c>
      <c r="D113" s="6" t="str">
        <f>"2308052621"</f>
        <v>2308052621</v>
      </c>
      <c r="E113" s="5"/>
    </row>
    <row r="114" s="1" customFormat="1" customHeight="1" spans="1:5">
      <c r="A114" s="5">
        <v>112</v>
      </c>
      <c r="B114" s="6" t="str">
        <f t="shared" si="7"/>
        <v>0302</v>
      </c>
      <c r="C114" s="6" t="s">
        <v>8</v>
      </c>
      <c r="D114" s="6" t="str">
        <f>"2308052523"</f>
        <v>2308052523</v>
      </c>
      <c r="E114" s="5"/>
    </row>
    <row r="115" s="1" customFormat="1" customHeight="1" spans="1:5">
      <c r="A115" s="5">
        <v>113</v>
      </c>
      <c r="B115" s="6" t="str">
        <f t="shared" si="7"/>
        <v>0302</v>
      </c>
      <c r="C115" s="6" t="s">
        <v>8</v>
      </c>
      <c r="D115" s="6" t="str">
        <f>"2308052604"</f>
        <v>2308052604</v>
      </c>
      <c r="E115" s="5"/>
    </row>
    <row r="116" s="1" customFormat="1" customHeight="1" spans="1:5">
      <c r="A116" s="5">
        <v>114</v>
      </c>
      <c r="B116" s="6" t="str">
        <f t="shared" si="7"/>
        <v>0302</v>
      </c>
      <c r="C116" s="6" t="s">
        <v>8</v>
      </c>
      <c r="D116" s="6" t="str">
        <f>"2308052530"</f>
        <v>2308052530</v>
      </c>
      <c r="E116" s="5"/>
    </row>
    <row r="117" s="1" customFormat="1" customHeight="1" spans="1:5">
      <c r="A117" s="5">
        <v>115</v>
      </c>
      <c r="B117" s="6" t="str">
        <f t="shared" si="7"/>
        <v>0302</v>
      </c>
      <c r="C117" s="6" t="s">
        <v>8</v>
      </c>
      <c r="D117" s="6" t="str">
        <f>"2308052526"</f>
        <v>2308052526</v>
      </c>
      <c r="E117" s="5"/>
    </row>
    <row r="118" s="1" customFormat="1" customHeight="1" spans="1:5">
      <c r="A118" s="5">
        <v>116</v>
      </c>
      <c r="B118" s="6" t="str">
        <f t="shared" si="7"/>
        <v>0302</v>
      </c>
      <c r="C118" s="6" t="s">
        <v>8</v>
      </c>
      <c r="D118" s="6" t="str">
        <f>"2308052519"</f>
        <v>2308052519</v>
      </c>
      <c r="E118" s="5"/>
    </row>
    <row r="119" s="1" customFormat="1" customHeight="1" spans="1:5">
      <c r="A119" s="5">
        <v>117</v>
      </c>
      <c r="B119" s="6" t="str">
        <f t="shared" si="7"/>
        <v>0302</v>
      </c>
      <c r="C119" s="6" t="s">
        <v>8</v>
      </c>
      <c r="D119" s="6" t="str">
        <f>"2308052529"</f>
        <v>2308052529</v>
      </c>
      <c r="E119" s="5"/>
    </row>
    <row r="120" s="1" customFormat="1" customHeight="1" spans="1:5">
      <c r="A120" s="5">
        <v>118</v>
      </c>
      <c r="B120" s="6" t="str">
        <f t="shared" si="7"/>
        <v>0302</v>
      </c>
      <c r="C120" s="6" t="s">
        <v>8</v>
      </c>
      <c r="D120" s="6" t="str">
        <f>"2308052513"</f>
        <v>2308052513</v>
      </c>
      <c r="E120" s="5"/>
    </row>
    <row r="121" s="1" customFormat="1" customHeight="1" spans="1:5">
      <c r="A121" s="5">
        <v>119</v>
      </c>
      <c r="B121" s="6" t="str">
        <f t="shared" si="7"/>
        <v>0302</v>
      </c>
      <c r="C121" s="6" t="s">
        <v>8</v>
      </c>
      <c r="D121" s="6" t="str">
        <f>"2308052607"</f>
        <v>2308052607</v>
      </c>
      <c r="E121" s="5"/>
    </row>
    <row r="122" s="1" customFormat="1" customHeight="1" spans="1:5">
      <c r="A122" s="5">
        <v>120</v>
      </c>
      <c r="B122" s="6" t="str">
        <f t="shared" si="7"/>
        <v>0302</v>
      </c>
      <c r="C122" s="6" t="s">
        <v>8</v>
      </c>
      <c r="D122" s="6" t="str">
        <f>"2308052629"</f>
        <v>2308052629</v>
      </c>
      <c r="E122" s="5"/>
    </row>
    <row r="123" s="1" customFormat="1" customHeight="1" spans="1:5">
      <c r="A123" s="5">
        <v>121</v>
      </c>
      <c r="B123" s="6" t="str">
        <f t="shared" si="7"/>
        <v>0302</v>
      </c>
      <c r="C123" s="6" t="s">
        <v>8</v>
      </c>
      <c r="D123" s="6" t="str">
        <f>"2308052608"</f>
        <v>2308052608</v>
      </c>
      <c r="E123" s="5"/>
    </row>
    <row r="124" s="1" customFormat="1" customHeight="1" spans="1:5">
      <c r="A124" s="5">
        <v>122</v>
      </c>
      <c r="B124" s="6" t="str">
        <f t="shared" si="7"/>
        <v>0302</v>
      </c>
      <c r="C124" s="6" t="s">
        <v>8</v>
      </c>
      <c r="D124" s="6" t="str">
        <f>"2308052603"</f>
        <v>2308052603</v>
      </c>
      <c r="E124" s="5"/>
    </row>
    <row r="125" s="1" customFormat="1" customHeight="1" spans="1:5">
      <c r="A125" s="5">
        <v>123</v>
      </c>
      <c r="B125" s="6" t="str">
        <f t="shared" si="7"/>
        <v>0302</v>
      </c>
      <c r="C125" s="6" t="s">
        <v>8</v>
      </c>
      <c r="D125" s="6" t="str">
        <f>"2308052521"</f>
        <v>2308052521</v>
      </c>
      <c r="E125" s="5"/>
    </row>
    <row r="126" s="1" customFormat="1" customHeight="1" spans="1:5">
      <c r="A126" s="5">
        <v>124</v>
      </c>
      <c r="B126" s="6" t="str">
        <f t="shared" ref="B126:B131" si="8">"0303"</f>
        <v>0303</v>
      </c>
      <c r="C126" s="6" t="s">
        <v>9</v>
      </c>
      <c r="D126" s="6" t="str">
        <f>"2308052706"</f>
        <v>2308052706</v>
      </c>
      <c r="E126" s="5"/>
    </row>
    <row r="127" s="1" customFormat="1" customHeight="1" spans="1:5">
      <c r="A127" s="5">
        <v>125</v>
      </c>
      <c r="B127" s="6" t="str">
        <f t="shared" si="8"/>
        <v>0303</v>
      </c>
      <c r="C127" s="6" t="s">
        <v>9</v>
      </c>
      <c r="D127" s="6" t="str">
        <f>"2308052705"</f>
        <v>2308052705</v>
      </c>
      <c r="E127" s="5"/>
    </row>
    <row r="128" s="1" customFormat="1" customHeight="1" spans="1:5">
      <c r="A128" s="5">
        <v>126</v>
      </c>
      <c r="B128" s="6" t="str">
        <f t="shared" si="8"/>
        <v>0303</v>
      </c>
      <c r="C128" s="6" t="s">
        <v>9</v>
      </c>
      <c r="D128" s="6" t="str">
        <f>"2308052710"</f>
        <v>2308052710</v>
      </c>
      <c r="E128" s="5"/>
    </row>
    <row r="129" s="1" customFormat="1" customHeight="1" spans="1:5">
      <c r="A129" s="5">
        <v>127</v>
      </c>
      <c r="B129" s="6" t="str">
        <f t="shared" si="8"/>
        <v>0303</v>
      </c>
      <c r="C129" s="6" t="s">
        <v>9</v>
      </c>
      <c r="D129" s="6" t="str">
        <f>"2308052712"</f>
        <v>2308052712</v>
      </c>
      <c r="E129" s="5"/>
    </row>
    <row r="130" s="1" customFormat="1" customHeight="1" spans="1:5">
      <c r="A130" s="5">
        <v>128</v>
      </c>
      <c r="B130" s="6" t="str">
        <f t="shared" si="8"/>
        <v>0303</v>
      </c>
      <c r="C130" s="6" t="s">
        <v>9</v>
      </c>
      <c r="D130" s="6" t="str">
        <f>"2308052715"</f>
        <v>2308052715</v>
      </c>
      <c r="E130" s="5"/>
    </row>
    <row r="131" s="1" customFormat="1" customHeight="1" spans="1:5">
      <c r="A131" s="5">
        <v>129</v>
      </c>
      <c r="B131" s="6" t="str">
        <f t="shared" si="8"/>
        <v>0303</v>
      </c>
      <c r="C131" s="6" t="s">
        <v>9</v>
      </c>
      <c r="D131" s="6" t="str">
        <f>"2308052711"</f>
        <v>2308052711</v>
      </c>
      <c r="E131" s="5"/>
    </row>
    <row r="132" s="1" customFormat="1" customHeight="1" spans="1:5">
      <c r="A132" s="5">
        <v>130</v>
      </c>
      <c r="B132" s="6" t="str">
        <f t="shared" ref="B132:B137" si="9">"0304"</f>
        <v>0304</v>
      </c>
      <c r="C132" s="6" t="s">
        <v>6</v>
      </c>
      <c r="D132" s="6" t="str">
        <f>"2308052721"</f>
        <v>2308052721</v>
      </c>
      <c r="E132" s="5"/>
    </row>
    <row r="133" s="1" customFormat="1" customHeight="1" spans="1:5">
      <c r="A133" s="5">
        <v>131</v>
      </c>
      <c r="B133" s="6" t="str">
        <f t="shared" si="9"/>
        <v>0304</v>
      </c>
      <c r="C133" s="6" t="s">
        <v>6</v>
      </c>
      <c r="D133" s="6" t="str">
        <f>"2308052724"</f>
        <v>2308052724</v>
      </c>
      <c r="E133" s="5"/>
    </row>
    <row r="134" s="1" customFormat="1" customHeight="1" spans="1:5">
      <c r="A134" s="5">
        <v>132</v>
      </c>
      <c r="B134" s="6" t="str">
        <f t="shared" si="9"/>
        <v>0304</v>
      </c>
      <c r="C134" s="6" t="s">
        <v>6</v>
      </c>
      <c r="D134" s="6" t="str">
        <f>"2308052723"</f>
        <v>2308052723</v>
      </c>
      <c r="E134" s="5"/>
    </row>
    <row r="135" s="1" customFormat="1" customHeight="1" spans="1:5">
      <c r="A135" s="5">
        <v>133</v>
      </c>
      <c r="B135" s="6" t="str">
        <f t="shared" si="9"/>
        <v>0304</v>
      </c>
      <c r="C135" s="6" t="s">
        <v>6</v>
      </c>
      <c r="D135" s="6" t="str">
        <f>"2308052722"</f>
        <v>2308052722</v>
      </c>
      <c r="E135" s="5"/>
    </row>
    <row r="136" s="1" customFormat="1" customHeight="1" spans="1:5">
      <c r="A136" s="5">
        <v>134</v>
      </c>
      <c r="B136" s="6" t="str">
        <f t="shared" si="9"/>
        <v>0304</v>
      </c>
      <c r="C136" s="6" t="s">
        <v>6</v>
      </c>
      <c r="D136" s="6" t="str">
        <f>"2308052719"</f>
        <v>2308052719</v>
      </c>
      <c r="E136" s="5"/>
    </row>
    <row r="137" s="1" customFormat="1" customHeight="1" spans="1:5">
      <c r="A137" s="5">
        <v>135</v>
      </c>
      <c r="B137" s="6" t="str">
        <f t="shared" si="9"/>
        <v>0304</v>
      </c>
      <c r="C137" s="6" t="s">
        <v>6</v>
      </c>
      <c r="D137" s="6" t="str">
        <f>"2308052720"</f>
        <v>2308052720</v>
      </c>
      <c r="E137" s="5"/>
    </row>
    <row r="138" s="1" customFormat="1" customHeight="1" spans="1:5">
      <c r="A138" s="5">
        <v>136</v>
      </c>
      <c r="B138" s="6" t="str">
        <f t="shared" ref="B138:B143" si="10">"0305"</f>
        <v>0305</v>
      </c>
      <c r="C138" s="6" t="s">
        <v>10</v>
      </c>
      <c r="D138" s="6" t="str">
        <f>"2308052729"</f>
        <v>2308052729</v>
      </c>
      <c r="E138" s="5"/>
    </row>
    <row r="139" s="1" customFormat="1" customHeight="1" spans="1:5">
      <c r="A139" s="5">
        <v>137</v>
      </c>
      <c r="B139" s="6" t="str">
        <f t="shared" si="10"/>
        <v>0305</v>
      </c>
      <c r="C139" s="6" t="s">
        <v>10</v>
      </c>
      <c r="D139" s="6" t="str">
        <f>"2308052810"</f>
        <v>2308052810</v>
      </c>
      <c r="E139" s="5"/>
    </row>
    <row r="140" s="1" customFormat="1" customHeight="1" spans="1:5">
      <c r="A140" s="5">
        <v>138</v>
      </c>
      <c r="B140" s="6" t="str">
        <f t="shared" si="10"/>
        <v>0305</v>
      </c>
      <c r="C140" s="6" t="s">
        <v>10</v>
      </c>
      <c r="D140" s="6" t="str">
        <f>"2308052805"</f>
        <v>2308052805</v>
      </c>
      <c r="E140" s="5"/>
    </row>
    <row r="141" s="1" customFormat="1" customHeight="1" spans="1:5">
      <c r="A141" s="5">
        <v>139</v>
      </c>
      <c r="B141" s="6" t="str">
        <f t="shared" si="10"/>
        <v>0305</v>
      </c>
      <c r="C141" s="6" t="s">
        <v>10</v>
      </c>
      <c r="D141" s="6" t="str">
        <f>"2308052801"</f>
        <v>2308052801</v>
      </c>
      <c r="E141" s="5"/>
    </row>
    <row r="142" s="1" customFormat="1" customHeight="1" spans="1:5">
      <c r="A142" s="5">
        <v>140</v>
      </c>
      <c r="B142" s="6" t="str">
        <f t="shared" si="10"/>
        <v>0305</v>
      </c>
      <c r="C142" s="6" t="s">
        <v>10</v>
      </c>
      <c r="D142" s="6" t="str">
        <f>"2308052814"</f>
        <v>2308052814</v>
      </c>
      <c r="E142" s="5"/>
    </row>
    <row r="143" s="1" customFormat="1" customHeight="1" spans="1:5">
      <c r="A143" s="5">
        <v>141</v>
      </c>
      <c r="B143" s="6" t="str">
        <f t="shared" si="10"/>
        <v>0305</v>
      </c>
      <c r="C143" s="6" t="s">
        <v>10</v>
      </c>
      <c r="D143" s="6" t="str">
        <f>"2308052820"</f>
        <v>2308052820</v>
      </c>
      <c r="E143" s="5"/>
    </row>
    <row r="144" s="1" customFormat="1" customHeight="1" spans="1:5">
      <c r="A144" s="5">
        <v>142</v>
      </c>
      <c r="B144" s="6" t="str">
        <f t="shared" ref="B144:B146" si="11">"0306"</f>
        <v>0306</v>
      </c>
      <c r="C144" s="6" t="s">
        <v>11</v>
      </c>
      <c r="D144" s="6" t="str">
        <f>"2308052903"</f>
        <v>2308052903</v>
      </c>
      <c r="E144" s="5"/>
    </row>
    <row r="145" s="1" customFormat="1" customHeight="1" spans="1:5">
      <c r="A145" s="5">
        <v>143</v>
      </c>
      <c r="B145" s="6" t="str">
        <f t="shared" si="11"/>
        <v>0306</v>
      </c>
      <c r="C145" s="6" t="s">
        <v>11</v>
      </c>
      <c r="D145" s="6" t="str">
        <f>"2308052827"</f>
        <v>2308052827</v>
      </c>
      <c r="E145" s="5"/>
    </row>
    <row r="146" s="1" customFormat="1" customHeight="1" spans="1:5">
      <c r="A146" s="5">
        <v>144</v>
      </c>
      <c r="B146" s="6" t="str">
        <f t="shared" si="11"/>
        <v>0306</v>
      </c>
      <c r="C146" s="6" t="s">
        <v>11</v>
      </c>
      <c r="D146" s="6" t="str">
        <f>"2308052914"</f>
        <v>2308052914</v>
      </c>
      <c r="E146" s="5"/>
    </row>
    <row r="147" s="1" customFormat="1" customHeight="1" spans="1:5">
      <c r="A147" s="5">
        <v>145</v>
      </c>
      <c r="B147" s="6" t="str">
        <f t="shared" ref="B147:B200" si="12">"0401"</f>
        <v>0401</v>
      </c>
      <c r="C147" s="6" t="s">
        <v>7</v>
      </c>
      <c r="D147" s="6" t="str">
        <f>"2308052924"</f>
        <v>2308052924</v>
      </c>
      <c r="E147" s="5"/>
    </row>
    <row r="148" s="1" customFormat="1" customHeight="1" spans="1:5">
      <c r="A148" s="5">
        <v>146</v>
      </c>
      <c r="B148" s="6" t="str">
        <f t="shared" si="12"/>
        <v>0401</v>
      </c>
      <c r="C148" s="6" t="s">
        <v>7</v>
      </c>
      <c r="D148" s="6" t="str">
        <f>"2308053127"</f>
        <v>2308053127</v>
      </c>
      <c r="E148" s="5"/>
    </row>
    <row r="149" s="1" customFormat="1" customHeight="1" spans="1:5">
      <c r="A149" s="5">
        <v>147</v>
      </c>
      <c r="B149" s="6" t="str">
        <f t="shared" si="12"/>
        <v>0401</v>
      </c>
      <c r="C149" s="6" t="s">
        <v>7</v>
      </c>
      <c r="D149" s="6" t="str">
        <f>"2308053003"</f>
        <v>2308053003</v>
      </c>
      <c r="E149" s="5"/>
    </row>
    <row r="150" s="1" customFormat="1" customHeight="1" spans="1:5">
      <c r="A150" s="5">
        <v>148</v>
      </c>
      <c r="B150" s="6" t="str">
        <f t="shared" si="12"/>
        <v>0401</v>
      </c>
      <c r="C150" s="6" t="s">
        <v>7</v>
      </c>
      <c r="D150" s="6" t="str">
        <f>"2308053204"</f>
        <v>2308053204</v>
      </c>
      <c r="E150" s="5"/>
    </row>
    <row r="151" s="1" customFormat="1" customHeight="1" spans="1:5">
      <c r="A151" s="5">
        <v>149</v>
      </c>
      <c r="B151" s="6" t="str">
        <f t="shared" si="12"/>
        <v>0401</v>
      </c>
      <c r="C151" s="6" t="s">
        <v>7</v>
      </c>
      <c r="D151" s="6" t="str">
        <f>"2308053106"</f>
        <v>2308053106</v>
      </c>
      <c r="E151" s="5"/>
    </row>
    <row r="152" s="1" customFormat="1" customHeight="1" spans="1:5">
      <c r="A152" s="5">
        <v>150</v>
      </c>
      <c r="B152" s="6" t="str">
        <f t="shared" si="12"/>
        <v>0401</v>
      </c>
      <c r="C152" s="6" t="s">
        <v>7</v>
      </c>
      <c r="D152" s="6" t="str">
        <f>"2308052922"</f>
        <v>2308052922</v>
      </c>
      <c r="E152" s="5"/>
    </row>
    <row r="153" s="1" customFormat="1" customHeight="1" spans="1:5">
      <c r="A153" s="5">
        <v>151</v>
      </c>
      <c r="B153" s="6" t="str">
        <f t="shared" si="12"/>
        <v>0401</v>
      </c>
      <c r="C153" s="6" t="s">
        <v>7</v>
      </c>
      <c r="D153" s="6" t="str">
        <f>"2308053113"</f>
        <v>2308053113</v>
      </c>
      <c r="E153" s="5"/>
    </row>
    <row r="154" s="1" customFormat="1" customHeight="1" spans="1:5">
      <c r="A154" s="5">
        <v>152</v>
      </c>
      <c r="B154" s="6" t="str">
        <f t="shared" si="12"/>
        <v>0401</v>
      </c>
      <c r="C154" s="6" t="s">
        <v>7</v>
      </c>
      <c r="D154" s="6" t="str">
        <f>"2308053030"</f>
        <v>2308053030</v>
      </c>
      <c r="E154" s="5"/>
    </row>
    <row r="155" s="1" customFormat="1" customHeight="1" spans="1:5">
      <c r="A155" s="5">
        <v>153</v>
      </c>
      <c r="B155" s="6" t="str">
        <f t="shared" si="12"/>
        <v>0401</v>
      </c>
      <c r="C155" s="6" t="s">
        <v>7</v>
      </c>
      <c r="D155" s="6" t="str">
        <f>"2308053116"</f>
        <v>2308053116</v>
      </c>
      <c r="E155" s="5"/>
    </row>
    <row r="156" s="1" customFormat="1" customHeight="1" spans="1:5">
      <c r="A156" s="5">
        <v>154</v>
      </c>
      <c r="B156" s="6" t="str">
        <f t="shared" si="12"/>
        <v>0401</v>
      </c>
      <c r="C156" s="6" t="s">
        <v>7</v>
      </c>
      <c r="D156" s="6" t="str">
        <f>"2308053130"</f>
        <v>2308053130</v>
      </c>
      <c r="E156" s="5"/>
    </row>
    <row r="157" s="1" customFormat="1" customHeight="1" spans="1:5">
      <c r="A157" s="5">
        <v>155</v>
      </c>
      <c r="B157" s="6" t="str">
        <f t="shared" si="12"/>
        <v>0401</v>
      </c>
      <c r="C157" s="6" t="s">
        <v>7</v>
      </c>
      <c r="D157" s="6" t="str">
        <f>"2308053120"</f>
        <v>2308053120</v>
      </c>
      <c r="E157" s="5"/>
    </row>
    <row r="158" s="1" customFormat="1" customHeight="1" spans="1:5">
      <c r="A158" s="5">
        <v>156</v>
      </c>
      <c r="B158" s="6" t="str">
        <f t="shared" si="12"/>
        <v>0401</v>
      </c>
      <c r="C158" s="6" t="s">
        <v>7</v>
      </c>
      <c r="D158" s="6" t="str">
        <f>"2308052926"</f>
        <v>2308052926</v>
      </c>
      <c r="E158" s="5"/>
    </row>
    <row r="159" s="1" customFormat="1" customHeight="1" spans="1:5">
      <c r="A159" s="5">
        <v>157</v>
      </c>
      <c r="B159" s="6" t="str">
        <f t="shared" si="12"/>
        <v>0401</v>
      </c>
      <c r="C159" s="6" t="s">
        <v>7</v>
      </c>
      <c r="D159" s="6" t="str">
        <f>"2308053208"</f>
        <v>2308053208</v>
      </c>
      <c r="E159" s="5"/>
    </row>
    <row r="160" s="1" customFormat="1" customHeight="1" spans="1:5">
      <c r="A160" s="5">
        <v>158</v>
      </c>
      <c r="B160" s="6" t="str">
        <f t="shared" si="12"/>
        <v>0401</v>
      </c>
      <c r="C160" s="6" t="s">
        <v>7</v>
      </c>
      <c r="D160" s="6" t="str">
        <f>"2308053029"</f>
        <v>2308053029</v>
      </c>
      <c r="E160" s="5"/>
    </row>
    <row r="161" s="1" customFormat="1" customHeight="1" spans="1:5">
      <c r="A161" s="5">
        <v>159</v>
      </c>
      <c r="B161" s="6" t="str">
        <f t="shared" si="12"/>
        <v>0401</v>
      </c>
      <c r="C161" s="6" t="s">
        <v>7</v>
      </c>
      <c r="D161" s="6" t="str">
        <f>"2308053216"</f>
        <v>2308053216</v>
      </c>
      <c r="E161" s="5"/>
    </row>
    <row r="162" s="1" customFormat="1" customHeight="1" spans="1:5">
      <c r="A162" s="5">
        <v>160</v>
      </c>
      <c r="B162" s="6" t="str">
        <f t="shared" si="12"/>
        <v>0401</v>
      </c>
      <c r="C162" s="6" t="s">
        <v>7</v>
      </c>
      <c r="D162" s="6" t="str">
        <f>"2308053206"</f>
        <v>2308053206</v>
      </c>
      <c r="E162" s="5"/>
    </row>
    <row r="163" s="1" customFormat="1" customHeight="1" spans="1:5">
      <c r="A163" s="5">
        <v>161</v>
      </c>
      <c r="B163" s="6" t="str">
        <f t="shared" si="12"/>
        <v>0401</v>
      </c>
      <c r="C163" s="6" t="s">
        <v>7</v>
      </c>
      <c r="D163" s="6" t="str">
        <f>"2308053210"</f>
        <v>2308053210</v>
      </c>
      <c r="E163" s="5"/>
    </row>
    <row r="164" s="1" customFormat="1" customHeight="1" spans="1:5">
      <c r="A164" s="5">
        <v>162</v>
      </c>
      <c r="B164" s="6" t="str">
        <f t="shared" si="12"/>
        <v>0401</v>
      </c>
      <c r="C164" s="6" t="s">
        <v>7</v>
      </c>
      <c r="D164" s="6" t="str">
        <f>"2308053203"</f>
        <v>2308053203</v>
      </c>
      <c r="E164" s="5"/>
    </row>
    <row r="165" s="1" customFormat="1" customHeight="1" spans="1:5">
      <c r="A165" s="5">
        <v>163</v>
      </c>
      <c r="B165" s="6" t="str">
        <f t="shared" si="12"/>
        <v>0401</v>
      </c>
      <c r="C165" s="6" t="s">
        <v>7</v>
      </c>
      <c r="D165" s="6" t="str">
        <f>"2308053002"</f>
        <v>2308053002</v>
      </c>
      <c r="E165" s="5"/>
    </row>
    <row r="166" s="1" customFormat="1" customHeight="1" spans="1:5">
      <c r="A166" s="5">
        <v>164</v>
      </c>
      <c r="B166" s="6" t="str">
        <f t="shared" si="12"/>
        <v>0401</v>
      </c>
      <c r="C166" s="6" t="s">
        <v>7</v>
      </c>
      <c r="D166" s="6" t="str">
        <f>"2308053121"</f>
        <v>2308053121</v>
      </c>
      <c r="E166" s="5"/>
    </row>
    <row r="167" s="1" customFormat="1" customHeight="1" spans="1:5">
      <c r="A167" s="5">
        <v>165</v>
      </c>
      <c r="B167" s="6" t="str">
        <f t="shared" si="12"/>
        <v>0401</v>
      </c>
      <c r="C167" s="6" t="s">
        <v>7</v>
      </c>
      <c r="D167" s="6" t="str">
        <f>"2308052928"</f>
        <v>2308052928</v>
      </c>
      <c r="E167" s="5"/>
    </row>
    <row r="168" s="1" customFormat="1" customHeight="1" spans="1:5">
      <c r="A168" s="5">
        <v>166</v>
      </c>
      <c r="B168" s="6" t="str">
        <f t="shared" si="12"/>
        <v>0401</v>
      </c>
      <c r="C168" s="6" t="s">
        <v>7</v>
      </c>
      <c r="D168" s="6" t="str">
        <f>"2308053020"</f>
        <v>2308053020</v>
      </c>
      <c r="E168" s="5"/>
    </row>
    <row r="169" s="1" customFormat="1" customHeight="1" spans="1:5">
      <c r="A169" s="5">
        <v>167</v>
      </c>
      <c r="B169" s="6" t="str">
        <f t="shared" si="12"/>
        <v>0401</v>
      </c>
      <c r="C169" s="6" t="s">
        <v>7</v>
      </c>
      <c r="D169" s="6" t="str">
        <f>"2308053004"</f>
        <v>2308053004</v>
      </c>
      <c r="E169" s="5"/>
    </row>
    <row r="170" s="1" customFormat="1" customHeight="1" spans="1:5">
      <c r="A170" s="5">
        <v>168</v>
      </c>
      <c r="B170" s="6" t="str">
        <f t="shared" si="12"/>
        <v>0401</v>
      </c>
      <c r="C170" s="6" t="s">
        <v>7</v>
      </c>
      <c r="D170" s="6" t="str">
        <f>"2308053018"</f>
        <v>2308053018</v>
      </c>
      <c r="E170" s="5"/>
    </row>
    <row r="171" s="1" customFormat="1" customHeight="1" spans="1:5">
      <c r="A171" s="5">
        <v>169</v>
      </c>
      <c r="B171" s="6" t="str">
        <f t="shared" si="12"/>
        <v>0401</v>
      </c>
      <c r="C171" s="6" t="s">
        <v>7</v>
      </c>
      <c r="D171" s="6" t="str">
        <f>"2308053023"</f>
        <v>2308053023</v>
      </c>
      <c r="E171" s="5"/>
    </row>
    <row r="172" s="1" customFormat="1" customHeight="1" spans="1:5">
      <c r="A172" s="5">
        <v>170</v>
      </c>
      <c r="B172" s="6" t="str">
        <f t="shared" si="12"/>
        <v>0401</v>
      </c>
      <c r="C172" s="6" t="s">
        <v>7</v>
      </c>
      <c r="D172" s="6" t="str">
        <f>"2308052925"</f>
        <v>2308052925</v>
      </c>
      <c r="E172" s="5"/>
    </row>
    <row r="173" s="1" customFormat="1" customHeight="1" spans="1:5">
      <c r="A173" s="5">
        <v>171</v>
      </c>
      <c r="B173" s="6" t="str">
        <f t="shared" si="12"/>
        <v>0401</v>
      </c>
      <c r="C173" s="6" t="s">
        <v>7</v>
      </c>
      <c r="D173" s="6" t="str">
        <f>"2308053118"</f>
        <v>2308053118</v>
      </c>
      <c r="E173" s="5"/>
    </row>
    <row r="174" s="1" customFormat="1" customHeight="1" spans="1:5">
      <c r="A174" s="5">
        <v>172</v>
      </c>
      <c r="B174" s="6" t="str">
        <f t="shared" si="12"/>
        <v>0401</v>
      </c>
      <c r="C174" s="6" t="s">
        <v>7</v>
      </c>
      <c r="D174" s="6" t="str">
        <f>"2308053012"</f>
        <v>2308053012</v>
      </c>
      <c r="E174" s="5"/>
    </row>
    <row r="175" s="1" customFormat="1" customHeight="1" spans="1:5">
      <c r="A175" s="5">
        <v>173</v>
      </c>
      <c r="B175" s="6" t="str">
        <f t="shared" si="12"/>
        <v>0401</v>
      </c>
      <c r="C175" s="6" t="s">
        <v>7</v>
      </c>
      <c r="D175" s="6" t="str">
        <f>"2308053005"</f>
        <v>2308053005</v>
      </c>
      <c r="E175" s="5"/>
    </row>
    <row r="176" s="1" customFormat="1" customHeight="1" spans="1:5">
      <c r="A176" s="5">
        <v>174</v>
      </c>
      <c r="B176" s="6" t="str">
        <f t="shared" si="12"/>
        <v>0401</v>
      </c>
      <c r="C176" s="6" t="s">
        <v>7</v>
      </c>
      <c r="D176" s="6" t="str">
        <f>"2308052930"</f>
        <v>2308052930</v>
      </c>
      <c r="E176" s="5"/>
    </row>
    <row r="177" s="1" customFormat="1" customHeight="1" spans="1:5">
      <c r="A177" s="5">
        <v>175</v>
      </c>
      <c r="B177" s="6" t="str">
        <f t="shared" si="12"/>
        <v>0401</v>
      </c>
      <c r="C177" s="6" t="s">
        <v>7</v>
      </c>
      <c r="D177" s="6" t="str">
        <f>"2308053017"</f>
        <v>2308053017</v>
      </c>
      <c r="E177" s="5"/>
    </row>
    <row r="178" s="1" customFormat="1" customHeight="1" spans="1:5">
      <c r="A178" s="5">
        <v>176</v>
      </c>
      <c r="B178" s="6" t="str">
        <f t="shared" si="12"/>
        <v>0401</v>
      </c>
      <c r="C178" s="6" t="s">
        <v>7</v>
      </c>
      <c r="D178" s="6" t="str">
        <f>"2308053014"</f>
        <v>2308053014</v>
      </c>
      <c r="E178" s="5"/>
    </row>
    <row r="179" s="1" customFormat="1" customHeight="1" spans="1:5">
      <c r="A179" s="5">
        <v>177</v>
      </c>
      <c r="B179" s="6" t="str">
        <f t="shared" si="12"/>
        <v>0401</v>
      </c>
      <c r="C179" s="6" t="s">
        <v>7</v>
      </c>
      <c r="D179" s="6" t="str">
        <f>"2308053129"</f>
        <v>2308053129</v>
      </c>
      <c r="E179" s="5"/>
    </row>
    <row r="180" s="1" customFormat="1" customHeight="1" spans="1:5">
      <c r="A180" s="5">
        <v>178</v>
      </c>
      <c r="B180" s="6" t="str">
        <f t="shared" si="12"/>
        <v>0401</v>
      </c>
      <c r="C180" s="6" t="s">
        <v>7</v>
      </c>
      <c r="D180" s="6" t="str">
        <f>"2308053202"</f>
        <v>2308053202</v>
      </c>
      <c r="E180" s="5"/>
    </row>
    <row r="181" s="1" customFormat="1" customHeight="1" spans="1:5">
      <c r="A181" s="5">
        <v>179</v>
      </c>
      <c r="B181" s="6" t="str">
        <f t="shared" si="12"/>
        <v>0401</v>
      </c>
      <c r="C181" s="6" t="s">
        <v>7</v>
      </c>
      <c r="D181" s="6" t="str">
        <f>"2308053007"</f>
        <v>2308053007</v>
      </c>
      <c r="E181" s="5"/>
    </row>
    <row r="182" s="1" customFormat="1" customHeight="1" spans="1:5">
      <c r="A182" s="5">
        <v>180</v>
      </c>
      <c r="B182" s="6" t="str">
        <f t="shared" si="12"/>
        <v>0401</v>
      </c>
      <c r="C182" s="6" t="s">
        <v>7</v>
      </c>
      <c r="D182" s="6" t="str">
        <f>"2308053015"</f>
        <v>2308053015</v>
      </c>
      <c r="E182" s="5"/>
    </row>
    <row r="183" s="1" customFormat="1" customHeight="1" spans="1:5">
      <c r="A183" s="5">
        <v>181</v>
      </c>
      <c r="B183" s="6" t="str">
        <f t="shared" si="12"/>
        <v>0401</v>
      </c>
      <c r="C183" s="6" t="s">
        <v>7</v>
      </c>
      <c r="D183" s="6" t="str">
        <f>"2308053111"</f>
        <v>2308053111</v>
      </c>
      <c r="E183" s="5"/>
    </row>
    <row r="184" s="1" customFormat="1" customHeight="1" spans="1:5">
      <c r="A184" s="5">
        <v>182</v>
      </c>
      <c r="B184" s="6" t="str">
        <f t="shared" si="12"/>
        <v>0401</v>
      </c>
      <c r="C184" s="6" t="s">
        <v>7</v>
      </c>
      <c r="D184" s="6" t="str">
        <f>"2308053214"</f>
        <v>2308053214</v>
      </c>
      <c r="E184" s="5"/>
    </row>
    <row r="185" s="1" customFormat="1" customHeight="1" spans="1:5">
      <c r="A185" s="5">
        <v>183</v>
      </c>
      <c r="B185" s="6" t="str">
        <f t="shared" si="12"/>
        <v>0401</v>
      </c>
      <c r="C185" s="6" t="s">
        <v>7</v>
      </c>
      <c r="D185" s="6" t="str">
        <f>"2308053114"</f>
        <v>2308053114</v>
      </c>
      <c r="E185" s="5"/>
    </row>
    <row r="186" s="1" customFormat="1" customHeight="1" spans="1:5">
      <c r="A186" s="5">
        <v>184</v>
      </c>
      <c r="B186" s="6" t="str">
        <f t="shared" si="12"/>
        <v>0401</v>
      </c>
      <c r="C186" s="6" t="s">
        <v>7</v>
      </c>
      <c r="D186" s="6" t="str">
        <f>"2308053112"</f>
        <v>2308053112</v>
      </c>
      <c r="E186" s="5"/>
    </row>
    <row r="187" s="1" customFormat="1" customHeight="1" spans="1:5">
      <c r="A187" s="5">
        <v>185</v>
      </c>
      <c r="B187" s="6" t="str">
        <f t="shared" si="12"/>
        <v>0401</v>
      </c>
      <c r="C187" s="6" t="s">
        <v>7</v>
      </c>
      <c r="D187" s="6" t="str">
        <f>"2308053117"</f>
        <v>2308053117</v>
      </c>
      <c r="E187" s="5"/>
    </row>
    <row r="188" s="1" customFormat="1" customHeight="1" spans="1:5">
      <c r="A188" s="5">
        <v>186</v>
      </c>
      <c r="B188" s="6" t="str">
        <f t="shared" si="12"/>
        <v>0401</v>
      </c>
      <c r="C188" s="6" t="s">
        <v>7</v>
      </c>
      <c r="D188" s="6" t="str">
        <f>"2308053212"</f>
        <v>2308053212</v>
      </c>
      <c r="E188" s="5"/>
    </row>
    <row r="189" s="1" customFormat="1" customHeight="1" spans="1:5">
      <c r="A189" s="5">
        <v>187</v>
      </c>
      <c r="B189" s="6" t="str">
        <f t="shared" si="12"/>
        <v>0401</v>
      </c>
      <c r="C189" s="6" t="s">
        <v>7</v>
      </c>
      <c r="D189" s="6" t="str">
        <f>"2308053022"</f>
        <v>2308053022</v>
      </c>
      <c r="E189" s="5"/>
    </row>
    <row r="190" s="1" customFormat="1" customHeight="1" spans="1:5">
      <c r="A190" s="5">
        <v>188</v>
      </c>
      <c r="B190" s="6" t="str">
        <f t="shared" si="12"/>
        <v>0401</v>
      </c>
      <c r="C190" s="6" t="s">
        <v>7</v>
      </c>
      <c r="D190" s="6" t="str">
        <f>"2308053126"</f>
        <v>2308053126</v>
      </c>
      <c r="E190" s="5"/>
    </row>
    <row r="191" s="1" customFormat="1" customHeight="1" spans="1:5">
      <c r="A191" s="5">
        <v>189</v>
      </c>
      <c r="B191" s="6" t="str">
        <f t="shared" si="12"/>
        <v>0401</v>
      </c>
      <c r="C191" s="6" t="s">
        <v>7</v>
      </c>
      <c r="D191" s="6" t="str">
        <f>"2308053209"</f>
        <v>2308053209</v>
      </c>
      <c r="E191" s="5"/>
    </row>
    <row r="192" s="1" customFormat="1" customHeight="1" spans="1:5">
      <c r="A192" s="5">
        <v>190</v>
      </c>
      <c r="B192" s="6" t="str">
        <f t="shared" si="12"/>
        <v>0401</v>
      </c>
      <c r="C192" s="6" t="s">
        <v>7</v>
      </c>
      <c r="D192" s="6" t="str">
        <f>"2308053211"</f>
        <v>2308053211</v>
      </c>
      <c r="E192" s="5"/>
    </row>
    <row r="193" s="1" customFormat="1" customHeight="1" spans="1:5">
      <c r="A193" s="5">
        <v>191</v>
      </c>
      <c r="B193" s="6" t="str">
        <f t="shared" si="12"/>
        <v>0401</v>
      </c>
      <c r="C193" s="6" t="s">
        <v>7</v>
      </c>
      <c r="D193" s="6" t="str">
        <f>"2308053109"</f>
        <v>2308053109</v>
      </c>
      <c r="E193" s="5"/>
    </row>
    <row r="194" s="1" customFormat="1" customHeight="1" spans="1:5">
      <c r="A194" s="5">
        <v>192</v>
      </c>
      <c r="B194" s="6" t="str">
        <f t="shared" si="12"/>
        <v>0401</v>
      </c>
      <c r="C194" s="6" t="s">
        <v>7</v>
      </c>
      <c r="D194" s="6" t="str">
        <f>"2308053021"</f>
        <v>2308053021</v>
      </c>
      <c r="E194" s="5"/>
    </row>
    <row r="195" s="1" customFormat="1" customHeight="1" spans="1:5">
      <c r="A195" s="5">
        <v>193</v>
      </c>
      <c r="B195" s="6" t="str">
        <f t="shared" si="12"/>
        <v>0401</v>
      </c>
      <c r="C195" s="6" t="s">
        <v>7</v>
      </c>
      <c r="D195" s="6" t="str">
        <f>"2308053119"</f>
        <v>2308053119</v>
      </c>
      <c r="E195" s="5"/>
    </row>
    <row r="196" s="1" customFormat="1" customHeight="1" spans="1:5">
      <c r="A196" s="5">
        <v>194</v>
      </c>
      <c r="B196" s="6" t="str">
        <f t="shared" si="12"/>
        <v>0401</v>
      </c>
      <c r="C196" s="6" t="s">
        <v>7</v>
      </c>
      <c r="D196" s="6" t="str">
        <f>"2308052929"</f>
        <v>2308052929</v>
      </c>
      <c r="E196" s="5"/>
    </row>
    <row r="197" s="1" customFormat="1" customHeight="1" spans="1:5">
      <c r="A197" s="5">
        <v>195</v>
      </c>
      <c r="B197" s="6" t="str">
        <f t="shared" si="12"/>
        <v>0401</v>
      </c>
      <c r="C197" s="6" t="s">
        <v>7</v>
      </c>
      <c r="D197" s="6" t="str">
        <f>"2308053201"</f>
        <v>2308053201</v>
      </c>
      <c r="E197" s="5"/>
    </row>
    <row r="198" s="1" customFormat="1" customHeight="1" spans="1:5">
      <c r="A198" s="5">
        <v>196</v>
      </c>
      <c r="B198" s="6" t="str">
        <f t="shared" si="12"/>
        <v>0401</v>
      </c>
      <c r="C198" s="6" t="s">
        <v>7</v>
      </c>
      <c r="D198" s="6" t="str">
        <f>"2308053001"</f>
        <v>2308053001</v>
      </c>
      <c r="E198" s="5"/>
    </row>
    <row r="199" s="1" customFormat="1" customHeight="1" spans="1:5">
      <c r="A199" s="5">
        <v>197</v>
      </c>
      <c r="B199" s="6" t="str">
        <f t="shared" si="12"/>
        <v>0401</v>
      </c>
      <c r="C199" s="6" t="s">
        <v>7</v>
      </c>
      <c r="D199" s="6" t="str">
        <f>"2308053215"</f>
        <v>2308053215</v>
      </c>
      <c r="E199" s="5"/>
    </row>
    <row r="200" s="1" customFormat="1" customHeight="1" spans="1:5">
      <c r="A200" s="5">
        <v>198</v>
      </c>
      <c r="B200" s="6" t="str">
        <f t="shared" si="12"/>
        <v>0401</v>
      </c>
      <c r="C200" s="6" t="s">
        <v>7</v>
      </c>
      <c r="D200" s="6" t="str">
        <f>"2308053207"</f>
        <v>2308053207</v>
      </c>
      <c r="E200" s="5"/>
    </row>
    <row r="201" s="1" customFormat="1" customHeight="1" spans="1:5">
      <c r="A201" s="5">
        <v>199</v>
      </c>
      <c r="B201" s="6" t="str">
        <f t="shared" ref="B201:B227" si="13">"0402"</f>
        <v>0402</v>
      </c>
      <c r="C201" s="6" t="s">
        <v>8</v>
      </c>
      <c r="D201" s="6" t="str">
        <f>"2308053324"</f>
        <v>2308053324</v>
      </c>
      <c r="E201" s="5"/>
    </row>
    <row r="202" s="1" customFormat="1" customHeight="1" spans="1:5">
      <c r="A202" s="5">
        <v>200</v>
      </c>
      <c r="B202" s="6" t="str">
        <f t="shared" si="13"/>
        <v>0402</v>
      </c>
      <c r="C202" s="6" t="s">
        <v>8</v>
      </c>
      <c r="D202" s="6" t="str">
        <f>"2308053312"</f>
        <v>2308053312</v>
      </c>
      <c r="E202" s="5"/>
    </row>
    <row r="203" s="1" customFormat="1" customHeight="1" spans="1:5">
      <c r="A203" s="5">
        <v>201</v>
      </c>
      <c r="B203" s="6" t="str">
        <f t="shared" si="13"/>
        <v>0402</v>
      </c>
      <c r="C203" s="6" t="s">
        <v>8</v>
      </c>
      <c r="D203" s="6" t="str">
        <f>"2308053229"</f>
        <v>2308053229</v>
      </c>
      <c r="E203" s="5"/>
    </row>
    <row r="204" s="1" customFormat="1" customHeight="1" spans="1:5">
      <c r="A204" s="5">
        <v>202</v>
      </c>
      <c r="B204" s="6" t="str">
        <f t="shared" si="13"/>
        <v>0402</v>
      </c>
      <c r="C204" s="6" t="s">
        <v>8</v>
      </c>
      <c r="D204" s="6" t="str">
        <f>"2308053301"</f>
        <v>2308053301</v>
      </c>
      <c r="E204" s="5"/>
    </row>
    <row r="205" s="1" customFormat="1" customHeight="1" spans="1:5">
      <c r="A205" s="5">
        <v>203</v>
      </c>
      <c r="B205" s="6" t="str">
        <f t="shared" si="13"/>
        <v>0402</v>
      </c>
      <c r="C205" s="6" t="s">
        <v>8</v>
      </c>
      <c r="D205" s="6" t="str">
        <f>"2308053311"</f>
        <v>2308053311</v>
      </c>
      <c r="E205" s="5"/>
    </row>
    <row r="206" s="1" customFormat="1" customHeight="1" spans="1:5">
      <c r="A206" s="5">
        <v>204</v>
      </c>
      <c r="B206" s="6" t="str">
        <f t="shared" si="13"/>
        <v>0402</v>
      </c>
      <c r="C206" s="6" t="s">
        <v>8</v>
      </c>
      <c r="D206" s="6" t="str">
        <f>"2308053305"</f>
        <v>2308053305</v>
      </c>
      <c r="E206" s="5"/>
    </row>
    <row r="207" s="1" customFormat="1" customHeight="1" spans="1:5">
      <c r="A207" s="5">
        <v>205</v>
      </c>
      <c r="B207" s="6" t="str">
        <f t="shared" si="13"/>
        <v>0402</v>
      </c>
      <c r="C207" s="6" t="s">
        <v>8</v>
      </c>
      <c r="D207" s="6" t="str">
        <f>"2308053320"</f>
        <v>2308053320</v>
      </c>
      <c r="E207" s="5"/>
    </row>
    <row r="208" s="1" customFormat="1" customHeight="1" spans="1:5">
      <c r="A208" s="5">
        <v>206</v>
      </c>
      <c r="B208" s="6" t="str">
        <f t="shared" si="13"/>
        <v>0402</v>
      </c>
      <c r="C208" s="6" t="s">
        <v>8</v>
      </c>
      <c r="D208" s="6" t="str">
        <f>"2308053327"</f>
        <v>2308053327</v>
      </c>
      <c r="E208" s="5"/>
    </row>
    <row r="209" s="1" customFormat="1" customHeight="1" spans="1:5">
      <c r="A209" s="5">
        <v>207</v>
      </c>
      <c r="B209" s="6" t="str">
        <f t="shared" si="13"/>
        <v>0402</v>
      </c>
      <c r="C209" s="6" t="s">
        <v>8</v>
      </c>
      <c r="D209" s="6" t="str">
        <f>"2308053224"</f>
        <v>2308053224</v>
      </c>
      <c r="E209" s="5"/>
    </row>
    <row r="210" s="1" customFormat="1" customHeight="1" spans="1:5">
      <c r="A210" s="5">
        <v>208</v>
      </c>
      <c r="B210" s="6" t="str">
        <f t="shared" si="13"/>
        <v>0402</v>
      </c>
      <c r="C210" s="6" t="s">
        <v>8</v>
      </c>
      <c r="D210" s="6" t="str">
        <f>"2308053314"</f>
        <v>2308053314</v>
      </c>
      <c r="E210" s="5"/>
    </row>
    <row r="211" s="1" customFormat="1" customHeight="1" spans="1:5">
      <c r="A211" s="5">
        <v>209</v>
      </c>
      <c r="B211" s="6" t="str">
        <f t="shared" si="13"/>
        <v>0402</v>
      </c>
      <c r="C211" s="6" t="s">
        <v>8</v>
      </c>
      <c r="D211" s="6" t="str">
        <f>"2308053316"</f>
        <v>2308053316</v>
      </c>
      <c r="E211" s="5"/>
    </row>
    <row r="212" s="1" customFormat="1" customHeight="1" spans="1:5">
      <c r="A212" s="5">
        <v>210</v>
      </c>
      <c r="B212" s="6" t="str">
        <f t="shared" si="13"/>
        <v>0402</v>
      </c>
      <c r="C212" s="6" t="s">
        <v>8</v>
      </c>
      <c r="D212" s="6" t="str">
        <f>"2308053310"</f>
        <v>2308053310</v>
      </c>
      <c r="E212" s="5"/>
    </row>
    <row r="213" s="1" customFormat="1" customHeight="1" spans="1:5">
      <c r="A213" s="5">
        <v>211</v>
      </c>
      <c r="B213" s="6" t="str">
        <f t="shared" si="13"/>
        <v>0402</v>
      </c>
      <c r="C213" s="6" t="s">
        <v>8</v>
      </c>
      <c r="D213" s="6" t="str">
        <f>"2308053222"</f>
        <v>2308053222</v>
      </c>
      <c r="E213" s="5"/>
    </row>
    <row r="214" s="1" customFormat="1" customHeight="1" spans="1:5">
      <c r="A214" s="5">
        <v>212</v>
      </c>
      <c r="B214" s="6" t="str">
        <f t="shared" si="13"/>
        <v>0402</v>
      </c>
      <c r="C214" s="6" t="s">
        <v>8</v>
      </c>
      <c r="D214" s="6" t="str">
        <f>"2308053315"</f>
        <v>2308053315</v>
      </c>
      <c r="E214" s="5"/>
    </row>
    <row r="215" s="1" customFormat="1" customHeight="1" spans="1:5">
      <c r="A215" s="5">
        <v>213</v>
      </c>
      <c r="B215" s="6" t="str">
        <f t="shared" si="13"/>
        <v>0402</v>
      </c>
      <c r="C215" s="6" t="s">
        <v>8</v>
      </c>
      <c r="D215" s="6" t="str">
        <f>"2308053227"</f>
        <v>2308053227</v>
      </c>
      <c r="E215" s="5"/>
    </row>
    <row r="216" s="1" customFormat="1" customHeight="1" spans="1:5">
      <c r="A216" s="5">
        <v>214</v>
      </c>
      <c r="B216" s="6" t="str">
        <f t="shared" si="13"/>
        <v>0402</v>
      </c>
      <c r="C216" s="6" t="s">
        <v>8</v>
      </c>
      <c r="D216" s="6" t="str">
        <f>"2308053313"</f>
        <v>2308053313</v>
      </c>
      <c r="E216" s="5"/>
    </row>
    <row r="217" s="1" customFormat="1" customHeight="1" spans="1:5">
      <c r="A217" s="5">
        <v>215</v>
      </c>
      <c r="B217" s="6" t="str">
        <f t="shared" si="13"/>
        <v>0402</v>
      </c>
      <c r="C217" s="6" t="s">
        <v>8</v>
      </c>
      <c r="D217" s="6" t="str">
        <f>"2308053303"</f>
        <v>2308053303</v>
      </c>
      <c r="E217" s="5"/>
    </row>
    <row r="218" s="1" customFormat="1" customHeight="1" spans="1:5">
      <c r="A218" s="5">
        <v>216</v>
      </c>
      <c r="B218" s="6" t="str">
        <f t="shared" si="13"/>
        <v>0402</v>
      </c>
      <c r="C218" s="6" t="s">
        <v>8</v>
      </c>
      <c r="D218" s="6" t="str">
        <f>"2308053226"</f>
        <v>2308053226</v>
      </c>
      <c r="E218" s="5"/>
    </row>
    <row r="219" s="1" customFormat="1" customHeight="1" spans="1:5">
      <c r="A219" s="5">
        <v>217</v>
      </c>
      <c r="B219" s="6" t="str">
        <f t="shared" si="13"/>
        <v>0402</v>
      </c>
      <c r="C219" s="6" t="s">
        <v>8</v>
      </c>
      <c r="D219" s="6" t="str">
        <f>"2308053306"</f>
        <v>2308053306</v>
      </c>
      <c r="E219" s="5"/>
    </row>
    <row r="220" s="1" customFormat="1" customHeight="1" spans="1:5">
      <c r="A220" s="5">
        <v>218</v>
      </c>
      <c r="B220" s="6" t="str">
        <f t="shared" si="13"/>
        <v>0402</v>
      </c>
      <c r="C220" s="6" t="s">
        <v>8</v>
      </c>
      <c r="D220" s="6" t="str">
        <f>"2308053223"</f>
        <v>2308053223</v>
      </c>
      <c r="E220" s="5"/>
    </row>
    <row r="221" s="1" customFormat="1" customHeight="1" spans="1:5">
      <c r="A221" s="5">
        <v>219</v>
      </c>
      <c r="B221" s="6" t="str">
        <f t="shared" si="13"/>
        <v>0402</v>
      </c>
      <c r="C221" s="6" t="s">
        <v>8</v>
      </c>
      <c r="D221" s="6" t="str">
        <f>"2308053302"</f>
        <v>2308053302</v>
      </c>
      <c r="E221" s="5"/>
    </row>
    <row r="222" s="1" customFormat="1" customHeight="1" spans="1:5">
      <c r="A222" s="5">
        <v>220</v>
      </c>
      <c r="B222" s="6" t="str">
        <f t="shared" si="13"/>
        <v>0402</v>
      </c>
      <c r="C222" s="6" t="s">
        <v>8</v>
      </c>
      <c r="D222" s="6" t="str">
        <f>"2308053326"</f>
        <v>2308053326</v>
      </c>
      <c r="E222" s="5"/>
    </row>
    <row r="223" s="1" customFormat="1" customHeight="1" spans="1:5">
      <c r="A223" s="5">
        <v>221</v>
      </c>
      <c r="B223" s="6" t="str">
        <f t="shared" si="13"/>
        <v>0402</v>
      </c>
      <c r="C223" s="6" t="s">
        <v>8</v>
      </c>
      <c r="D223" s="6" t="str">
        <f>"2308053318"</f>
        <v>2308053318</v>
      </c>
      <c r="E223" s="5"/>
    </row>
    <row r="224" s="1" customFormat="1" customHeight="1" spans="1:5">
      <c r="A224" s="5">
        <v>222</v>
      </c>
      <c r="B224" s="6" t="str">
        <f t="shared" si="13"/>
        <v>0402</v>
      </c>
      <c r="C224" s="6" t="s">
        <v>8</v>
      </c>
      <c r="D224" s="6" t="str">
        <f>"2308053330"</f>
        <v>2308053330</v>
      </c>
      <c r="E224" s="5"/>
    </row>
    <row r="225" s="1" customFormat="1" customHeight="1" spans="1:5">
      <c r="A225" s="5">
        <v>223</v>
      </c>
      <c r="B225" s="6" t="str">
        <f t="shared" si="13"/>
        <v>0402</v>
      </c>
      <c r="C225" s="6" t="s">
        <v>8</v>
      </c>
      <c r="D225" s="6" t="str">
        <f>"2308053328"</f>
        <v>2308053328</v>
      </c>
      <c r="E225" s="5"/>
    </row>
    <row r="226" s="1" customFormat="1" customHeight="1" spans="1:5">
      <c r="A226" s="5">
        <v>224</v>
      </c>
      <c r="B226" s="6" t="str">
        <f t="shared" si="13"/>
        <v>0402</v>
      </c>
      <c r="C226" s="6" t="s">
        <v>8</v>
      </c>
      <c r="D226" s="6" t="str">
        <f>"2308053228"</f>
        <v>2308053228</v>
      </c>
      <c r="E226" s="5"/>
    </row>
    <row r="227" s="1" customFormat="1" customHeight="1" spans="1:5">
      <c r="A227" s="5">
        <v>225</v>
      </c>
      <c r="B227" s="6" t="str">
        <f t="shared" si="13"/>
        <v>0402</v>
      </c>
      <c r="C227" s="6" t="s">
        <v>8</v>
      </c>
      <c r="D227" s="6" t="str">
        <f>"2308053309"</f>
        <v>2308053309</v>
      </c>
      <c r="E227" s="5"/>
    </row>
    <row r="228" s="1" customFormat="1" customHeight="1" spans="1:5">
      <c r="A228" s="5">
        <v>226</v>
      </c>
      <c r="B228" s="6" t="str">
        <f t="shared" ref="B228:B233" si="14">"0403"</f>
        <v>0403</v>
      </c>
      <c r="C228" s="6" t="s">
        <v>9</v>
      </c>
      <c r="D228" s="6" t="str">
        <f>"2308053405"</f>
        <v>2308053405</v>
      </c>
      <c r="E228" s="5"/>
    </row>
    <row r="229" s="1" customFormat="1" customHeight="1" spans="1:5">
      <c r="A229" s="5">
        <v>227</v>
      </c>
      <c r="B229" s="6" t="str">
        <f t="shared" si="14"/>
        <v>0403</v>
      </c>
      <c r="C229" s="6" t="s">
        <v>9</v>
      </c>
      <c r="D229" s="6" t="str">
        <f>"2308053403"</f>
        <v>2308053403</v>
      </c>
      <c r="E229" s="5"/>
    </row>
    <row r="230" s="1" customFormat="1" customHeight="1" spans="1:5">
      <c r="A230" s="5">
        <v>228</v>
      </c>
      <c r="B230" s="6" t="str">
        <f t="shared" si="14"/>
        <v>0403</v>
      </c>
      <c r="C230" s="6" t="s">
        <v>9</v>
      </c>
      <c r="D230" s="6" t="str">
        <f>"2308053406"</f>
        <v>2308053406</v>
      </c>
      <c r="E230" s="5"/>
    </row>
    <row r="231" s="1" customFormat="1" customHeight="1" spans="1:5">
      <c r="A231" s="5">
        <v>229</v>
      </c>
      <c r="B231" s="6" t="str">
        <f t="shared" si="14"/>
        <v>0403</v>
      </c>
      <c r="C231" s="6" t="s">
        <v>9</v>
      </c>
      <c r="D231" s="6" t="str">
        <f>"2308053401"</f>
        <v>2308053401</v>
      </c>
      <c r="E231" s="5"/>
    </row>
    <row r="232" s="1" customFormat="1" customHeight="1" spans="1:5">
      <c r="A232" s="5">
        <v>230</v>
      </c>
      <c r="B232" s="6" t="str">
        <f t="shared" si="14"/>
        <v>0403</v>
      </c>
      <c r="C232" s="6" t="s">
        <v>9</v>
      </c>
      <c r="D232" s="6" t="str">
        <f>"2308053404"</f>
        <v>2308053404</v>
      </c>
      <c r="E232" s="5"/>
    </row>
    <row r="233" s="1" customFormat="1" customHeight="1" spans="1:5">
      <c r="A233" s="5">
        <v>231</v>
      </c>
      <c r="B233" s="6" t="str">
        <f t="shared" si="14"/>
        <v>0403</v>
      </c>
      <c r="C233" s="6" t="s">
        <v>9</v>
      </c>
      <c r="D233" s="6" t="str">
        <f>"2308053402"</f>
        <v>2308053402</v>
      </c>
      <c r="E233" s="5"/>
    </row>
    <row r="234" s="1" customFormat="1" customHeight="1" spans="1:5">
      <c r="A234" s="5">
        <v>232</v>
      </c>
      <c r="B234" s="6" t="str">
        <f t="shared" ref="B234:B239" si="15">"0501"</f>
        <v>0501</v>
      </c>
      <c r="C234" s="6" t="s">
        <v>7</v>
      </c>
      <c r="D234" s="6" t="str">
        <f>"2308053412"</f>
        <v>2308053412</v>
      </c>
      <c r="E234" s="5"/>
    </row>
    <row r="235" s="1" customFormat="1" customHeight="1" spans="1:5">
      <c r="A235" s="5">
        <v>233</v>
      </c>
      <c r="B235" s="6" t="str">
        <f t="shared" si="15"/>
        <v>0501</v>
      </c>
      <c r="C235" s="6" t="s">
        <v>7</v>
      </c>
      <c r="D235" s="6" t="str">
        <f>"2308053409"</f>
        <v>2308053409</v>
      </c>
      <c r="E235" s="5"/>
    </row>
    <row r="236" s="1" customFormat="1" customHeight="1" spans="1:5">
      <c r="A236" s="5">
        <v>234</v>
      </c>
      <c r="B236" s="6" t="str">
        <f t="shared" si="15"/>
        <v>0501</v>
      </c>
      <c r="C236" s="6" t="s">
        <v>7</v>
      </c>
      <c r="D236" s="6" t="str">
        <f>"2308053410"</f>
        <v>2308053410</v>
      </c>
      <c r="E236" s="5"/>
    </row>
    <row r="237" s="1" customFormat="1" customHeight="1" spans="1:5">
      <c r="A237" s="5">
        <v>235</v>
      </c>
      <c r="B237" s="6" t="str">
        <f t="shared" si="15"/>
        <v>0501</v>
      </c>
      <c r="C237" s="6" t="s">
        <v>7</v>
      </c>
      <c r="D237" s="6" t="str">
        <f>"2308053411"</f>
        <v>2308053411</v>
      </c>
      <c r="E237" s="5"/>
    </row>
    <row r="238" s="1" customFormat="1" customHeight="1" spans="1:5">
      <c r="A238" s="5">
        <v>236</v>
      </c>
      <c r="B238" s="6" t="str">
        <f t="shared" si="15"/>
        <v>0501</v>
      </c>
      <c r="C238" s="6" t="s">
        <v>7</v>
      </c>
      <c r="D238" s="6" t="str">
        <f>"2308053408"</f>
        <v>2308053408</v>
      </c>
      <c r="E238" s="5"/>
    </row>
    <row r="239" s="1" customFormat="1" customHeight="1" spans="1:5">
      <c r="A239" s="5">
        <v>237</v>
      </c>
      <c r="B239" s="6" t="str">
        <f t="shared" si="15"/>
        <v>0501</v>
      </c>
      <c r="C239" s="6" t="s">
        <v>7</v>
      </c>
      <c r="D239" s="6" t="str">
        <f>"2308053413"</f>
        <v>2308053413</v>
      </c>
      <c r="E239" s="5"/>
    </row>
    <row r="240" s="1" customFormat="1" customHeight="1" spans="1:5">
      <c r="A240" s="5">
        <v>238</v>
      </c>
      <c r="B240" s="6" t="str">
        <f t="shared" ref="B240:B250" si="16">"0603"</f>
        <v>0603</v>
      </c>
      <c r="C240" s="6" t="s">
        <v>12</v>
      </c>
      <c r="D240" s="6" t="str">
        <f>"2308053417"</f>
        <v>2308053417</v>
      </c>
      <c r="E240" s="5"/>
    </row>
    <row r="241" s="1" customFormat="1" customHeight="1" spans="1:5">
      <c r="A241" s="5">
        <v>239</v>
      </c>
      <c r="B241" s="6" t="str">
        <f t="shared" si="16"/>
        <v>0603</v>
      </c>
      <c r="C241" s="6" t="s">
        <v>12</v>
      </c>
      <c r="D241" s="6" t="str">
        <f>"2308053416"</f>
        <v>2308053416</v>
      </c>
      <c r="E241" s="5"/>
    </row>
    <row r="242" s="1" customFormat="1" customHeight="1" spans="1:5">
      <c r="A242" s="5">
        <v>240</v>
      </c>
      <c r="B242" s="6" t="str">
        <f t="shared" si="16"/>
        <v>0603</v>
      </c>
      <c r="C242" s="6" t="s">
        <v>12</v>
      </c>
      <c r="D242" s="6" t="str">
        <f>"2308053414"</f>
        <v>2308053414</v>
      </c>
      <c r="E242" s="5"/>
    </row>
    <row r="243" s="1" customFormat="1" customHeight="1" spans="1:5">
      <c r="A243" s="5">
        <v>241</v>
      </c>
      <c r="B243" s="6" t="str">
        <f t="shared" si="16"/>
        <v>0603</v>
      </c>
      <c r="C243" s="6" t="s">
        <v>12</v>
      </c>
      <c r="D243" s="6" t="str">
        <f>"2308053419"</f>
        <v>2308053419</v>
      </c>
      <c r="E243" s="5"/>
    </row>
    <row r="244" s="1" customFormat="1" customHeight="1" spans="1:5">
      <c r="A244" s="5">
        <v>242</v>
      </c>
      <c r="B244" s="6" t="str">
        <f t="shared" si="16"/>
        <v>0603</v>
      </c>
      <c r="C244" s="6" t="s">
        <v>12</v>
      </c>
      <c r="D244" s="6" t="str">
        <f>"2308053420"</f>
        <v>2308053420</v>
      </c>
      <c r="E244" s="5"/>
    </row>
    <row r="245" s="1" customFormat="1" customHeight="1" spans="1:5">
      <c r="A245" s="5">
        <v>243</v>
      </c>
      <c r="B245" s="6" t="str">
        <f t="shared" si="16"/>
        <v>0603</v>
      </c>
      <c r="C245" s="6" t="s">
        <v>12</v>
      </c>
      <c r="D245" s="6" t="str">
        <f>"2308053415"</f>
        <v>2308053415</v>
      </c>
      <c r="E245" s="5"/>
    </row>
    <row r="246" s="1" customFormat="1" customHeight="1" spans="1:5">
      <c r="A246" s="5">
        <v>244</v>
      </c>
      <c r="B246" s="6" t="str">
        <f t="shared" si="16"/>
        <v>0603</v>
      </c>
      <c r="C246" s="6" t="s">
        <v>12</v>
      </c>
      <c r="D246" s="6" t="str">
        <f>"2308053421"</f>
        <v>2308053421</v>
      </c>
      <c r="E246" s="5"/>
    </row>
    <row r="247" s="1" customFormat="1" customHeight="1" spans="1:5">
      <c r="A247" s="5">
        <v>245</v>
      </c>
      <c r="B247" s="6" t="str">
        <f t="shared" si="16"/>
        <v>0603</v>
      </c>
      <c r="C247" s="6" t="s">
        <v>12</v>
      </c>
      <c r="D247" s="6" t="str">
        <f>"2308053424"</f>
        <v>2308053424</v>
      </c>
      <c r="E247" s="5"/>
    </row>
    <row r="248" s="1" customFormat="1" customHeight="1" spans="1:5">
      <c r="A248" s="5">
        <v>246</v>
      </c>
      <c r="B248" s="6" t="str">
        <f t="shared" si="16"/>
        <v>0603</v>
      </c>
      <c r="C248" s="6" t="s">
        <v>12</v>
      </c>
      <c r="D248" s="6" t="str">
        <f>"2308053418"</f>
        <v>2308053418</v>
      </c>
      <c r="E248" s="5"/>
    </row>
    <row r="249" s="1" customFormat="1" customHeight="1" spans="1:5">
      <c r="A249" s="5">
        <v>247</v>
      </c>
      <c r="B249" s="6" t="str">
        <f t="shared" si="16"/>
        <v>0603</v>
      </c>
      <c r="C249" s="6" t="s">
        <v>12</v>
      </c>
      <c r="D249" s="6" t="str">
        <f>"2308053423"</f>
        <v>2308053423</v>
      </c>
      <c r="E249" s="5"/>
    </row>
    <row r="250" s="1" customFormat="1" customHeight="1" spans="1:5">
      <c r="A250" s="5">
        <v>248</v>
      </c>
      <c r="B250" s="6" t="str">
        <f t="shared" si="16"/>
        <v>0603</v>
      </c>
      <c r="C250" s="6" t="s">
        <v>12</v>
      </c>
      <c r="D250" s="6" t="str">
        <f>"2308053422"</f>
        <v>2308053422</v>
      </c>
      <c r="E250" s="5"/>
    </row>
    <row r="251" s="1" customFormat="1" customHeight="1" spans="1:5">
      <c r="A251" s="5">
        <v>249</v>
      </c>
      <c r="B251" s="6" t="str">
        <f t="shared" ref="B251:B253" si="17">"0604"</f>
        <v>0604</v>
      </c>
      <c r="C251" s="6" t="s">
        <v>13</v>
      </c>
      <c r="D251" s="6" t="str">
        <f>"2308053430"</f>
        <v>2308053430</v>
      </c>
      <c r="E251" s="5"/>
    </row>
    <row r="252" s="1" customFormat="1" customHeight="1" spans="1:5">
      <c r="A252" s="5">
        <v>250</v>
      </c>
      <c r="B252" s="6" t="str">
        <f t="shared" si="17"/>
        <v>0604</v>
      </c>
      <c r="C252" s="6" t="s">
        <v>13</v>
      </c>
      <c r="D252" s="6" t="str">
        <f>"2308053427"</f>
        <v>2308053427</v>
      </c>
      <c r="E252" s="5"/>
    </row>
    <row r="253" s="1" customFormat="1" customHeight="1" spans="1:5">
      <c r="A253" s="5">
        <v>251</v>
      </c>
      <c r="B253" s="6" t="str">
        <f t="shared" si="17"/>
        <v>0604</v>
      </c>
      <c r="C253" s="6" t="s">
        <v>13</v>
      </c>
      <c r="D253" s="6" t="str">
        <f>"2308053428"</f>
        <v>2308053428</v>
      </c>
      <c r="E253" s="5"/>
    </row>
    <row r="254" s="1" customFormat="1" customHeight="1" spans="1:5">
      <c r="A254" s="5">
        <v>252</v>
      </c>
      <c r="B254" s="6" t="str">
        <f t="shared" ref="B254:B277" si="18">"0605"</f>
        <v>0605</v>
      </c>
      <c r="C254" s="6" t="s">
        <v>14</v>
      </c>
      <c r="D254" s="6" t="str">
        <f>"2308053503"</f>
        <v>2308053503</v>
      </c>
      <c r="E254" s="5"/>
    </row>
    <row r="255" s="1" customFormat="1" customHeight="1" spans="1:5">
      <c r="A255" s="5">
        <v>253</v>
      </c>
      <c r="B255" s="6" t="str">
        <f t="shared" si="18"/>
        <v>0605</v>
      </c>
      <c r="C255" s="6" t="s">
        <v>14</v>
      </c>
      <c r="D255" s="6" t="str">
        <f>"2308053505"</f>
        <v>2308053505</v>
      </c>
      <c r="E255" s="5"/>
    </row>
    <row r="256" s="1" customFormat="1" customHeight="1" spans="1:5">
      <c r="A256" s="5">
        <v>254</v>
      </c>
      <c r="B256" s="6" t="str">
        <f t="shared" si="18"/>
        <v>0605</v>
      </c>
      <c r="C256" s="6" t="s">
        <v>14</v>
      </c>
      <c r="D256" s="6" t="str">
        <f>"2308053501"</f>
        <v>2308053501</v>
      </c>
      <c r="E256" s="5"/>
    </row>
    <row r="257" s="1" customFormat="1" customHeight="1" spans="1:5">
      <c r="A257" s="5">
        <v>255</v>
      </c>
      <c r="B257" s="6" t="str">
        <f t="shared" si="18"/>
        <v>0605</v>
      </c>
      <c r="C257" s="6" t="s">
        <v>14</v>
      </c>
      <c r="D257" s="6" t="str">
        <f>"2308053508"</f>
        <v>2308053508</v>
      </c>
      <c r="E257" s="5"/>
    </row>
    <row r="258" s="1" customFormat="1" customHeight="1" spans="1:5">
      <c r="A258" s="5">
        <v>256</v>
      </c>
      <c r="B258" s="6" t="str">
        <f t="shared" si="18"/>
        <v>0605</v>
      </c>
      <c r="C258" s="6" t="s">
        <v>14</v>
      </c>
      <c r="D258" s="6" t="str">
        <f>"2308053521"</f>
        <v>2308053521</v>
      </c>
      <c r="E258" s="5"/>
    </row>
    <row r="259" s="1" customFormat="1" customHeight="1" spans="1:5">
      <c r="A259" s="5">
        <v>257</v>
      </c>
      <c r="B259" s="6" t="str">
        <f t="shared" si="18"/>
        <v>0605</v>
      </c>
      <c r="C259" s="6" t="s">
        <v>14</v>
      </c>
      <c r="D259" s="6" t="str">
        <f>"2308053516"</f>
        <v>2308053516</v>
      </c>
      <c r="E259" s="5"/>
    </row>
    <row r="260" s="1" customFormat="1" customHeight="1" spans="1:5">
      <c r="A260" s="5">
        <v>258</v>
      </c>
      <c r="B260" s="6" t="str">
        <f t="shared" si="18"/>
        <v>0605</v>
      </c>
      <c r="C260" s="6" t="s">
        <v>14</v>
      </c>
      <c r="D260" s="6" t="str">
        <f>"2308053507"</f>
        <v>2308053507</v>
      </c>
      <c r="E260" s="5"/>
    </row>
    <row r="261" s="1" customFormat="1" customHeight="1" spans="1:5">
      <c r="A261" s="5">
        <v>259</v>
      </c>
      <c r="B261" s="6" t="str">
        <f t="shared" si="18"/>
        <v>0605</v>
      </c>
      <c r="C261" s="6" t="s">
        <v>14</v>
      </c>
      <c r="D261" s="6" t="str">
        <f>"2308053511"</f>
        <v>2308053511</v>
      </c>
      <c r="E261" s="5"/>
    </row>
    <row r="262" s="1" customFormat="1" customHeight="1" spans="1:5">
      <c r="A262" s="5">
        <v>260</v>
      </c>
      <c r="B262" s="6" t="str">
        <f t="shared" si="18"/>
        <v>0605</v>
      </c>
      <c r="C262" s="6" t="s">
        <v>14</v>
      </c>
      <c r="D262" s="6" t="str">
        <f>"2308053520"</f>
        <v>2308053520</v>
      </c>
      <c r="E262" s="5"/>
    </row>
    <row r="263" s="1" customFormat="1" customHeight="1" spans="1:5">
      <c r="A263" s="5">
        <v>261</v>
      </c>
      <c r="B263" s="6" t="str">
        <f t="shared" si="18"/>
        <v>0605</v>
      </c>
      <c r="C263" s="6" t="s">
        <v>14</v>
      </c>
      <c r="D263" s="6" t="str">
        <f>"2308053504"</f>
        <v>2308053504</v>
      </c>
      <c r="E263" s="5"/>
    </row>
    <row r="264" s="1" customFormat="1" customHeight="1" spans="1:5">
      <c r="A264" s="5">
        <v>262</v>
      </c>
      <c r="B264" s="6" t="str">
        <f t="shared" si="18"/>
        <v>0605</v>
      </c>
      <c r="C264" s="6" t="s">
        <v>14</v>
      </c>
      <c r="D264" s="6" t="str">
        <f>"2308053522"</f>
        <v>2308053522</v>
      </c>
      <c r="E264" s="5"/>
    </row>
    <row r="265" s="1" customFormat="1" customHeight="1" spans="1:5">
      <c r="A265" s="5">
        <v>263</v>
      </c>
      <c r="B265" s="6" t="str">
        <f t="shared" si="18"/>
        <v>0605</v>
      </c>
      <c r="C265" s="6" t="s">
        <v>14</v>
      </c>
      <c r="D265" s="6" t="str">
        <f>"2308053510"</f>
        <v>2308053510</v>
      </c>
      <c r="E265" s="5"/>
    </row>
    <row r="266" s="1" customFormat="1" customHeight="1" spans="1:5">
      <c r="A266" s="5">
        <v>264</v>
      </c>
      <c r="B266" s="6" t="str">
        <f t="shared" si="18"/>
        <v>0605</v>
      </c>
      <c r="C266" s="6" t="s">
        <v>14</v>
      </c>
      <c r="D266" s="6" t="str">
        <f>"2308053519"</f>
        <v>2308053519</v>
      </c>
      <c r="E266" s="5"/>
    </row>
    <row r="267" s="1" customFormat="1" customHeight="1" spans="1:5">
      <c r="A267" s="5">
        <v>265</v>
      </c>
      <c r="B267" s="6" t="str">
        <f t="shared" si="18"/>
        <v>0605</v>
      </c>
      <c r="C267" s="6" t="s">
        <v>14</v>
      </c>
      <c r="D267" s="6" t="str">
        <f>"2308053525"</f>
        <v>2308053525</v>
      </c>
      <c r="E267" s="5"/>
    </row>
    <row r="268" s="1" customFormat="1" customHeight="1" spans="1:5">
      <c r="A268" s="5">
        <v>266</v>
      </c>
      <c r="B268" s="6" t="str">
        <f t="shared" si="18"/>
        <v>0605</v>
      </c>
      <c r="C268" s="6" t="s">
        <v>14</v>
      </c>
      <c r="D268" s="6" t="str">
        <f>"2308053509"</f>
        <v>2308053509</v>
      </c>
      <c r="E268" s="5"/>
    </row>
    <row r="269" s="1" customFormat="1" customHeight="1" spans="1:5">
      <c r="A269" s="5">
        <v>267</v>
      </c>
      <c r="B269" s="6" t="str">
        <f t="shared" si="18"/>
        <v>0605</v>
      </c>
      <c r="C269" s="6" t="s">
        <v>14</v>
      </c>
      <c r="D269" s="6" t="str">
        <f>"2308053514"</f>
        <v>2308053514</v>
      </c>
      <c r="E269" s="5"/>
    </row>
    <row r="270" s="1" customFormat="1" customHeight="1" spans="1:5">
      <c r="A270" s="5">
        <v>268</v>
      </c>
      <c r="B270" s="6" t="str">
        <f t="shared" si="18"/>
        <v>0605</v>
      </c>
      <c r="C270" s="6" t="s">
        <v>14</v>
      </c>
      <c r="D270" s="6" t="str">
        <f>"2308053506"</f>
        <v>2308053506</v>
      </c>
      <c r="E270" s="5"/>
    </row>
    <row r="271" s="1" customFormat="1" customHeight="1" spans="1:5">
      <c r="A271" s="5">
        <v>269</v>
      </c>
      <c r="B271" s="6" t="str">
        <f t="shared" si="18"/>
        <v>0605</v>
      </c>
      <c r="C271" s="6" t="s">
        <v>14</v>
      </c>
      <c r="D271" s="6" t="str">
        <f>"2308053515"</f>
        <v>2308053515</v>
      </c>
      <c r="E271" s="5"/>
    </row>
    <row r="272" s="1" customFormat="1" customHeight="1" spans="1:5">
      <c r="A272" s="5">
        <v>270</v>
      </c>
      <c r="B272" s="6" t="str">
        <f t="shared" si="18"/>
        <v>0605</v>
      </c>
      <c r="C272" s="6" t="s">
        <v>14</v>
      </c>
      <c r="D272" s="6" t="str">
        <f>"2308053512"</f>
        <v>2308053512</v>
      </c>
      <c r="E272" s="5"/>
    </row>
    <row r="273" s="1" customFormat="1" customHeight="1" spans="1:5">
      <c r="A273" s="5">
        <v>271</v>
      </c>
      <c r="B273" s="6" t="str">
        <f t="shared" si="18"/>
        <v>0605</v>
      </c>
      <c r="C273" s="6" t="s">
        <v>14</v>
      </c>
      <c r="D273" s="6" t="str">
        <f>"2308053523"</f>
        <v>2308053523</v>
      </c>
      <c r="E273" s="5"/>
    </row>
    <row r="274" s="1" customFormat="1" customHeight="1" spans="1:5">
      <c r="A274" s="5">
        <v>272</v>
      </c>
      <c r="B274" s="6" t="str">
        <f t="shared" si="18"/>
        <v>0605</v>
      </c>
      <c r="C274" s="6" t="s">
        <v>14</v>
      </c>
      <c r="D274" s="6" t="str">
        <f>"2308053518"</f>
        <v>2308053518</v>
      </c>
      <c r="E274" s="5"/>
    </row>
    <row r="275" s="1" customFormat="1" customHeight="1" spans="1:5">
      <c r="A275" s="5">
        <v>273</v>
      </c>
      <c r="B275" s="6" t="str">
        <f t="shared" si="18"/>
        <v>0605</v>
      </c>
      <c r="C275" s="6" t="s">
        <v>14</v>
      </c>
      <c r="D275" s="6" t="str">
        <f>"2308053517"</f>
        <v>2308053517</v>
      </c>
      <c r="E275" s="5"/>
    </row>
    <row r="276" s="1" customFormat="1" customHeight="1" spans="1:5">
      <c r="A276" s="5">
        <v>274</v>
      </c>
      <c r="B276" s="6" t="str">
        <f t="shared" si="18"/>
        <v>0605</v>
      </c>
      <c r="C276" s="6" t="s">
        <v>14</v>
      </c>
      <c r="D276" s="6" t="str">
        <f>"2308053513"</f>
        <v>2308053513</v>
      </c>
      <c r="E276" s="5"/>
    </row>
    <row r="277" s="1" customFormat="1" customHeight="1" spans="1:5">
      <c r="A277" s="5">
        <v>275</v>
      </c>
      <c r="B277" s="6" t="str">
        <f t="shared" si="18"/>
        <v>0605</v>
      </c>
      <c r="C277" s="6" t="s">
        <v>14</v>
      </c>
      <c r="D277" s="6" t="str">
        <f>"2308053502"</f>
        <v>2308053502</v>
      </c>
      <c r="E277" s="5"/>
    </row>
    <row r="278" s="1" customFormat="1" customHeight="1" spans="1:5">
      <c r="A278" s="5">
        <v>276</v>
      </c>
      <c r="B278" s="6" t="str">
        <f t="shared" ref="B278:B283" si="19">"0606"</f>
        <v>0606</v>
      </c>
      <c r="C278" s="6" t="s">
        <v>15</v>
      </c>
      <c r="D278" s="6" t="str">
        <f>"2308053601"</f>
        <v>2308053601</v>
      </c>
      <c r="E278" s="5"/>
    </row>
    <row r="279" s="1" customFormat="1" customHeight="1" spans="1:5">
      <c r="A279" s="5">
        <v>277</v>
      </c>
      <c r="B279" s="6" t="str">
        <f t="shared" si="19"/>
        <v>0606</v>
      </c>
      <c r="C279" s="6" t="s">
        <v>15</v>
      </c>
      <c r="D279" s="6" t="str">
        <f>"2308053527"</f>
        <v>2308053527</v>
      </c>
      <c r="E279" s="5"/>
    </row>
    <row r="280" s="1" customFormat="1" customHeight="1" spans="1:5">
      <c r="A280" s="5">
        <v>278</v>
      </c>
      <c r="B280" s="6" t="str">
        <f t="shared" si="19"/>
        <v>0606</v>
      </c>
      <c r="C280" s="6" t="s">
        <v>15</v>
      </c>
      <c r="D280" s="6" t="str">
        <f>"2308053528"</f>
        <v>2308053528</v>
      </c>
      <c r="E280" s="5"/>
    </row>
    <row r="281" s="1" customFormat="1" customHeight="1" spans="1:5">
      <c r="A281" s="5">
        <v>279</v>
      </c>
      <c r="B281" s="6" t="str">
        <f t="shared" si="19"/>
        <v>0606</v>
      </c>
      <c r="C281" s="6" t="s">
        <v>15</v>
      </c>
      <c r="D281" s="6" t="str">
        <f>"2308053529"</f>
        <v>2308053529</v>
      </c>
      <c r="E281" s="5"/>
    </row>
    <row r="282" s="1" customFormat="1" customHeight="1" spans="1:5">
      <c r="A282" s="5">
        <v>280</v>
      </c>
      <c r="B282" s="6" t="str">
        <f t="shared" si="19"/>
        <v>0606</v>
      </c>
      <c r="C282" s="6" t="s">
        <v>15</v>
      </c>
      <c r="D282" s="6" t="str">
        <f>"2308053526"</f>
        <v>2308053526</v>
      </c>
      <c r="E282" s="5"/>
    </row>
    <row r="283" s="1" customFormat="1" customHeight="1" spans="1:5">
      <c r="A283" s="5">
        <v>281</v>
      </c>
      <c r="B283" s="6" t="str">
        <f t="shared" si="19"/>
        <v>0606</v>
      </c>
      <c r="C283" s="6" t="s">
        <v>15</v>
      </c>
      <c r="D283" s="6" t="str">
        <f>"2308053530"</f>
        <v>2308053530</v>
      </c>
      <c r="E283" s="5"/>
    </row>
    <row r="284" s="1" customFormat="1" customHeight="1" spans="1:5">
      <c r="A284" s="5">
        <v>282</v>
      </c>
      <c r="B284" s="6" t="str">
        <f t="shared" ref="B284:B289" si="20">"0701"</f>
        <v>0701</v>
      </c>
      <c r="C284" s="6" t="s">
        <v>12</v>
      </c>
      <c r="D284" s="6" t="str">
        <f>"2308053608"</f>
        <v>2308053608</v>
      </c>
      <c r="E284" s="5"/>
    </row>
    <row r="285" s="1" customFormat="1" customHeight="1" spans="1:5">
      <c r="A285" s="5">
        <v>283</v>
      </c>
      <c r="B285" s="6" t="str">
        <f t="shared" si="20"/>
        <v>0701</v>
      </c>
      <c r="C285" s="6" t="s">
        <v>12</v>
      </c>
      <c r="D285" s="6" t="str">
        <f>"2308053605"</f>
        <v>2308053605</v>
      </c>
      <c r="E285" s="5"/>
    </row>
    <row r="286" s="1" customFormat="1" customHeight="1" spans="1:5">
      <c r="A286" s="5">
        <v>284</v>
      </c>
      <c r="B286" s="6" t="str">
        <f t="shared" si="20"/>
        <v>0701</v>
      </c>
      <c r="C286" s="6" t="s">
        <v>12</v>
      </c>
      <c r="D286" s="6" t="str">
        <f>"2308053604"</f>
        <v>2308053604</v>
      </c>
      <c r="E286" s="5"/>
    </row>
    <row r="287" s="1" customFormat="1" customHeight="1" spans="1:5">
      <c r="A287" s="5">
        <v>285</v>
      </c>
      <c r="B287" s="6" t="str">
        <f t="shared" si="20"/>
        <v>0701</v>
      </c>
      <c r="C287" s="6" t="s">
        <v>12</v>
      </c>
      <c r="D287" s="6" t="str">
        <f>"2308053603"</f>
        <v>2308053603</v>
      </c>
      <c r="E287" s="5"/>
    </row>
    <row r="288" s="1" customFormat="1" customHeight="1" spans="1:5">
      <c r="A288" s="5">
        <v>286</v>
      </c>
      <c r="B288" s="6" t="str">
        <f t="shared" si="20"/>
        <v>0701</v>
      </c>
      <c r="C288" s="6" t="s">
        <v>12</v>
      </c>
      <c r="D288" s="6" t="str">
        <f>"2308053602"</f>
        <v>2308053602</v>
      </c>
      <c r="E288" s="5"/>
    </row>
    <row r="289" s="1" customFormat="1" customHeight="1" spans="1:5">
      <c r="A289" s="5">
        <v>287</v>
      </c>
      <c r="B289" s="6" t="str">
        <f t="shared" si="20"/>
        <v>0701</v>
      </c>
      <c r="C289" s="6" t="s">
        <v>12</v>
      </c>
      <c r="D289" s="6" t="str">
        <f>"2308053607"</f>
        <v>2308053607</v>
      </c>
      <c r="E289" s="5"/>
    </row>
    <row r="290" s="1" customFormat="1" customHeight="1" spans="1:5">
      <c r="A290" s="5">
        <v>288</v>
      </c>
      <c r="B290" s="6" t="str">
        <f t="shared" ref="B290:B298" si="21">"0702"</f>
        <v>0702</v>
      </c>
      <c r="C290" s="6" t="s">
        <v>13</v>
      </c>
      <c r="D290" s="6" t="str">
        <f>"2308053609"</f>
        <v>2308053609</v>
      </c>
      <c r="E290" s="5"/>
    </row>
    <row r="291" s="1" customFormat="1" customHeight="1" spans="1:5">
      <c r="A291" s="5">
        <v>289</v>
      </c>
      <c r="B291" s="6" t="str">
        <f t="shared" si="21"/>
        <v>0702</v>
      </c>
      <c r="C291" s="6" t="s">
        <v>13</v>
      </c>
      <c r="D291" s="6" t="str">
        <f>"2308053611"</f>
        <v>2308053611</v>
      </c>
      <c r="E291" s="5"/>
    </row>
    <row r="292" s="1" customFormat="1" customHeight="1" spans="1:5">
      <c r="A292" s="5">
        <v>290</v>
      </c>
      <c r="B292" s="6" t="str">
        <f t="shared" si="21"/>
        <v>0702</v>
      </c>
      <c r="C292" s="6" t="s">
        <v>13</v>
      </c>
      <c r="D292" s="6" t="str">
        <f>"2308053612"</f>
        <v>2308053612</v>
      </c>
      <c r="E292" s="5"/>
    </row>
    <row r="293" s="1" customFormat="1" customHeight="1" spans="1:5">
      <c r="A293" s="5">
        <v>291</v>
      </c>
      <c r="B293" s="6" t="str">
        <f t="shared" si="21"/>
        <v>0702</v>
      </c>
      <c r="C293" s="6" t="s">
        <v>13</v>
      </c>
      <c r="D293" s="6" t="str">
        <f>"2308053615"</f>
        <v>2308053615</v>
      </c>
      <c r="E293" s="5"/>
    </row>
    <row r="294" s="1" customFormat="1" customHeight="1" spans="1:5">
      <c r="A294" s="5">
        <v>292</v>
      </c>
      <c r="B294" s="6" t="str">
        <f t="shared" si="21"/>
        <v>0702</v>
      </c>
      <c r="C294" s="6" t="s">
        <v>13</v>
      </c>
      <c r="D294" s="6" t="str">
        <f>"2308053616"</f>
        <v>2308053616</v>
      </c>
      <c r="E294" s="5"/>
    </row>
    <row r="295" s="1" customFormat="1" customHeight="1" spans="1:5">
      <c r="A295" s="5">
        <v>293</v>
      </c>
      <c r="B295" s="6" t="str">
        <f t="shared" si="21"/>
        <v>0702</v>
      </c>
      <c r="C295" s="6" t="s">
        <v>13</v>
      </c>
      <c r="D295" s="6" t="str">
        <f>"2308053610"</f>
        <v>2308053610</v>
      </c>
      <c r="E295" s="5"/>
    </row>
    <row r="296" s="1" customFormat="1" customHeight="1" spans="1:5">
      <c r="A296" s="5">
        <v>294</v>
      </c>
      <c r="B296" s="6" t="str">
        <f t="shared" si="21"/>
        <v>0702</v>
      </c>
      <c r="C296" s="6" t="s">
        <v>13</v>
      </c>
      <c r="D296" s="6" t="str">
        <f>"2308053618"</f>
        <v>2308053618</v>
      </c>
      <c r="E296" s="5"/>
    </row>
    <row r="297" s="1" customFormat="1" customHeight="1" spans="1:5">
      <c r="A297" s="5">
        <v>295</v>
      </c>
      <c r="B297" s="6" t="str">
        <f t="shared" si="21"/>
        <v>0702</v>
      </c>
      <c r="C297" s="6" t="s">
        <v>13</v>
      </c>
      <c r="D297" s="6" t="str">
        <f>"2308053614"</f>
        <v>2308053614</v>
      </c>
      <c r="E297" s="5"/>
    </row>
    <row r="298" s="1" customFormat="1" customHeight="1" spans="1:5">
      <c r="A298" s="5">
        <v>296</v>
      </c>
      <c r="B298" s="6" t="str">
        <f t="shared" si="21"/>
        <v>0702</v>
      </c>
      <c r="C298" s="6" t="s">
        <v>13</v>
      </c>
      <c r="D298" s="6" t="str">
        <f>"2308053613"</f>
        <v>2308053613</v>
      </c>
      <c r="E298" s="5"/>
    </row>
    <row r="299" s="1" customFormat="1" customHeight="1" spans="1:5">
      <c r="A299" s="5">
        <v>297</v>
      </c>
      <c r="B299" s="6" t="str">
        <f t="shared" ref="B299:B301" si="22">"0703"</f>
        <v>0703</v>
      </c>
      <c r="C299" s="6" t="s">
        <v>14</v>
      </c>
      <c r="D299" s="6" t="str">
        <f>"2308053621"</f>
        <v>2308053621</v>
      </c>
      <c r="E299" s="5"/>
    </row>
    <row r="300" s="1" customFormat="1" customHeight="1" spans="1:5">
      <c r="A300" s="5">
        <v>298</v>
      </c>
      <c r="B300" s="6" t="str">
        <f t="shared" si="22"/>
        <v>0703</v>
      </c>
      <c r="C300" s="6" t="s">
        <v>14</v>
      </c>
      <c r="D300" s="6" t="str">
        <f>"2308053620"</f>
        <v>2308053620</v>
      </c>
      <c r="E300" s="5"/>
    </row>
    <row r="301" s="1" customFormat="1" customHeight="1" spans="1:5">
      <c r="A301" s="5">
        <v>299</v>
      </c>
      <c r="B301" s="6" t="str">
        <f t="shared" si="22"/>
        <v>0703</v>
      </c>
      <c r="C301" s="6" t="s">
        <v>14</v>
      </c>
      <c r="D301" s="6" t="str">
        <f>"2308053622"</f>
        <v>2308053622</v>
      </c>
      <c r="E301" s="5"/>
    </row>
    <row r="302" s="1" customFormat="1" customHeight="1" spans="1:5">
      <c r="A302" s="5">
        <v>300</v>
      </c>
      <c r="B302" s="6" t="str">
        <f t="shared" ref="B302:B304" si="23">"0704"</f>
        <v>0704</v>
      </c>
      <c r="C302" s="6" t="s">
        <v>15</v>
      </c>
      <c r="D302" s="6" t="str">
        <f>"2308053628"</f>
        <v>2308053628</v>
      </c>
      <c r="E302" s="5"/>
    </row>
    <row r="303" s="1" customFormat="1" customHeight="1" spans="1:5">
      <c r="A303" s="5">
        <v>301</v>
      </c>
      <c r="B303" s="6" t="str">
        <f t="shared" si="23"/>
        <v>0704</v>
      </c>
      <c r="C303" s="6" t="s">
        <v>15</v>
      </c>
      <c r="D303" s="6" t="str">
        <f>"2308053623"</f>
        <v>2308053623</v>
      </c>
      <c r="E303" s="5"/>
    </row>
    <row r="304" s="1" customFormat="1" customHeight="1" spans="1:5">
      <c r="A304" s="5">
        <v>302</v>
      </c>
      <c r="B304" s="6" t="str">
        <f t="shared" si="23"/>
        <v>0704</v>
      </c>
      <c r="C304" s="6" t="s">
        <v>15</v>
      </c>
      <c r="D304" s="6" t="str">
        <f>"2308053624"</f>
        <v>2308053624</v>
      </c>
      <c r="E304" s="5"/>
    </row>
    <row r="305" s="1" customFormat="1" customHeight="1" spans="1:5">
      <c r="A305" s="5">
        <v>303</v>
      </c>
      <c r="B305" s="6" t="str">
        <f t="shared" ref="B305:B307" si="24">"0705"</f>
        <v>0705</v>
      </c>
      <c r="C305" s="6" t="s">
        <v>16</v>
      </c>
      <c r="D305" s="6" t="str">
        <f>"2308053709"</f>
        <v>2308053709</v>
      </c>
      <c r="E305" s="5"/>
    </row>
    <row r="306" s="1" customFormat="1" customHeight="1" spans="1:5">
      <c r="A306" s="5">
        <v>304</v>
      </c>
      <c r="B306" s="6" t="str">
        <f t="shared" si="24"/>
        <v>0705</v>
      </c>
      <c r="C306" s="6" t="s">
        <v>16</v>
      </c>
      <c r="D306" s="6" t="str">
        <f>"2308053706"</f>
        <v>2308053706</v>
      </c>
      <c r="E306" s="5"/>
    </row>
    <row r="307" s="1" customFormat="1" customHeight="1" spans="1:5">
      <c r="A307" s="5">
        <v>305</v>
      </c>
      <c r="B307" s="6" t="str">
        <f t="shared" si="24"/>
        <v>0705</v>
      </c>
      <c r="C307" s="6" t="s">
        <v>16</v>
      </c>
      <c r="D307" s="6" t="str">
        <f>"2308053710"</f>
        <v>2308053710</v>
      </c>
      <c r="E307" s="5"/>
    </row>
    <row r="308" s="1" customFormat="1" customHeight="1" spans="1:5">
      <c r="A308" s="5">
        <v>306</v>
      </c>
      <c r="B308" s="6" t="str">
        <f t="shared" ref="B308:B331" si="25">"0801"</f>
        <v>0801</v>
      </c>
      <c r="C308" s="6" t="s">
        <v>12</v>
      </c>
      <c r="D308" s="6" t="str">
        <f>"2308053724"</f>
        <v>2308053724</v>
      </c>
      <c r="E308" s="5"/>
    </row>
    <row r="309" s="1" customFormat="1" customHeight="1" spans="1:5">
      <c r="A309" s="5">
        <v>307</v>
      </c>
      <c r="B309" s="6" t="str">
        <f t="shared" si="25"/>
        <v>0801</v>
      </c>
      <c r="C309" s="6" t="s">
        <v>12</v>
      </c>
      <c r="D309" s="6" t="str">
        <f>"2308053716"</f>
        <v>2308053716</v>
      </c>
      <c r="E309" s="5"/>
    </row>
    <row r="310" s="1" customFormat="1" customHeight="1" spans="1:5">
      <c r="A310" s="5">
        <v>308</v>
      </c>
      <c r="B310" s="6" t="str">
        <f t="shared" si="25"/>
        <v>0801</v>
      </c>
      <c r="C310" s="6" t="s">
        <v>12</v>
      </c>
      <c r="D310" s="6" t="str">
        <f>"2308053726"</f>
        <v>2308053726</v>
      </c>
      <c r="E310" s="5"/>
    </row>
    <row r="311" s="1" customFormat="1" customHeight="1" spans="1:5">
      <c r="A311" s="5">
        <v>309</v>
      </c>
      <c r="B311" s="6" t="str">
        <f t="shared" si="25"/>
        <v>0801</v>
      </c>
      <c r="C311" s="6" t="s">
        <v>12</v>
      </c>
      <c r="D311" s="6" t="str">
        <f>"2308053714"</f>
        <v>2308053714</v>
      </c>
      <c r="E311" s="5"/>
    </row>
    <row r="312" s="1" customFormat="1" customHeight="1" spans="1:5">
      <c r="A312" s="5">
        <v>310</v>
      </c>
      <c r="B312" s="6" t="str">
        <f t="shared" si="25"/>
        <v>0801</v>
      </c>
      <c r="C312" s="6" t="s">
        <v>12</v>
      </c>
      <c r="D312" s="6" t="str">
        <f>"2308053804"</f>
        <v>2308053804</v>
      </c>
      <c r="E312" s="5"/>
    </row>
    <row r="313" s="1" customFormat="1" customHeight="1" spans="1:5">
      <c r="A313" s="5">
        <v>311</v>
      </c>
      <c r="B313" s="6" t="str">
        <f t="shared" si="25"/>
        <v>0801</v>
      </c>
      <c r="C313" s="6" t="s">
        <v>12</v>
      </c>
      <c r="D313" s="6" t="str">
        <f>"2308053806"</f>
        <v>2308053806</v>
      </c>
      <c r="E313" s="5"/>
    </row>
    <row r="314" s="1" customFormat="1" customHeight="1" spans="1:5">
      <c r="A314" s="5">
        <v>312</v>
      </c>
      <c r="B314" s="6" t="str">
        <f t="shared" si="25"/>
        <v>0801</v>
      </c>
      <c r="C314" s="6" t="s">
        <v>12</v>
      </c>
      <c r="D314" s="6" t="str">
        <f>"2308053713"</f>
        <v>2308053713</v>
      </c>
      <c r="E314" s="5"/>
    </row>
    <row r="315" s="1" customFormat="1" customHeight="1" spans="1:5">
      <c r="A315" s="5">
        <v>313</v>
      </c>
      <c r="B315" s="6" t="str">
        <f t="shared" si="25"/>
        <v>0801</v>
      </c>
      <c r="C315" s="6" t="s">
        <v>12</v>
      </c>
      <c r="D315" s="6" t="str">
        <f>"2308053725"</f>
        <v>2308053725</v>
      </c>
      <c r="E315" s="5"/>
    </row>
    <row r="316" s="1" customFormat="1" customHeight="1" spans="1:5">
      <c r="A316" s="5">
        <v>314</v>
      </c>
      <c r="B316" s="6" t="str">
        <f t="shared" si="25"/>
        <v>0801</v>
      </c>
      <c r="C316" s="6" t="s">
        <v>12</v>
      </c>
      <c r="D316" s="6" t="str">
        <f>"2308053721"</f>
        <v>2308053721</v>
      </c>
      <c r="E316" s="5"/>
    </row>
    <row r="317" s="1" customFormat="1" customHeight="1" spans="1:5">
      <c r="A317" s="5">
        <v>315</v>
      </c>
      <c r="B317" s="6" t="str">
        <f t="shared" si="25"/>
        <v>0801</v>
      </c>
      <c r="C317" s="6" t="s">
        <v>12</v>
      </c>
      <c r="D317" s="6" t="str">
        <f>"2308053803"</f>
        <v>2308053803</v>
      </c>
      <c r="E317" s="5"/>
    </row>
    <row r="318" s="1" customFormat="1" customHeight="1" spans="1:5">
      <c r="A318" s="5">
        <v>316</v>
      </c>
      <c r="B318" s="6" t="str">
        <f t="shared" si="25"/>
        <v>0801</v>
      </c>
      <c r="C318" s="6" t="s">
        <v>12</v>
      </c>
      <c r="D318" s="6" t="str">
        <f>"2308053717"</f>
        <v>2308053717</v>
      </c>
      <c r="E318" s="5"/>
    </row>
    <row r="319" s="1" customFormat="1" customHeight="1" spans="1:5">
      <c r="A319" s="5">
        <v>317</v>
      </c>
      <c r="B319" s="6" t="str">
        <f t="shared" si="25"/>
        <v>0801</v>
      </c>
      <c r="C319" s="6" t="s">
        <v>12</v>
      </c>
      <c r="D319" s="6" t="str">
        <f>"2308053727"</f>
        <v>2308053727</v>
      </c>
      <c r="E319" s="5"/>
    </row>
    <row r="320" s="1" customFormat="1" customHeight="1" spans="1:5">
      <c r="A320" s="5">
        <v>318</v>
      </c>
      <c r="B320" s="6" t="str">
        <f t="shared" si="25"/>
        <v>0801</v>
      </c>
      <c r="C320" s="6" t="s">
        <v>12</v>
      </c>
      <c r="D320" s="6" t="str">
        <f>"2308053729"</f>
        <v>2308053729</v>
      </c>
      <c r="E320" s="5"/>
    </row>
    <row r="321" s="1" customFormat="1" customHeight="1" spans="1:5">
      <c r="A321" s="5">
        <v>319</v>
      </c>
      <c r="B321" s="6" t="str">
        <f t="shared" si="25"/>
        <v>0801</v>
      </c>
      <c r="C321" s="6" t="s">
        <v>12</v>
      </c>
      <c r="D321" s="6" t="str">
        <f>"2308053805"</f>
        <v>2308053805</v>
      </c>
      <c r="E321" s="5"/>
    </row>
    <row r="322" s="1" customFormat="1" customHeight="1" spans="1:5">
      <c r="A322" s="5">
        <v>320</v>
      </c>
      <c r="B322" s="6" t="str">
        <f t="shared" si="25"/>
        <v>0801</v>
      </c>
      <c r="C322" s="6" t="s">
        <v>12</v>
      </c>
      <c r="D322" s="6" t="str">
        <f>"2308053720"</f>
        <v>2308053720</v>
      </c>
      <c r="E322" s="5"/>
    </row>
    <row r="323" s="1" customFormat="1" customHeight="1" spans="1:5">
      <c r="A323" s="5">
        <v>321</v>
      </c>
      <c r="B323" s="6" t="str">
        <f t="shared" si="25"/>
        <v>0801</v>
      </c>
      <c r="C323" s="6" t="s">
        <v>12</v>
      </c>
      <c r="D323" s="6" t="str">
        <f>"2308053728"</f>
        <v>2308053728</v>
      </c>
      <c r="E323" s="5"/>
    </row>
    <row r="324" s="1" customFormat="1" customHeight="1" spans="1:5">
      <c r="A324" s="5">
        <v>322</v>
      </c>
      <c r="B324" s="6" t="str">
        <f t="shared" si="25"/>
        <v>0801</v>
      </c>
      <c r="C324" s="6" t="s">
        <v>12</v>
      </c>
      <c r="D324" s="6" t="str">
        <f>"2308053723"</f>
        <v>2308053723</v>
      </c>
      <c r="E324" s="5"/>
    </row>
    <row r="325" s="1" customFormat="1" customHeight="1" spans="1:5">
      <c r="A325" s="5">
        <v>323</v>
      </c>
      <c r="B325" s="6" t="str">
        <f t="shared" si="25"/>
        <v>0801</v>
      </c>
      <c r="C325" s="6" t="s">
        <v>12</v>
      </c>
      <c r="D325" s="6" t="str">
        <f>"2308053715"</f>
        <v>2308053715</v>
      </c>
      <c r="E325" s="5"/>
    </row>
    <row r="326" s="1" customFormat="1" customHeight="1" spans="1:5">
      <c r="A326" s="5">
        <v>324</v>
      </c>
      <c r="B326" s="6" t="str">
        <f t="shared" si="25"/>
        <v>0801</v>
      </c>
      <c r="C326" s="6" t="s">
        <v>12</v>
      </c>
      <c r="D326" s="6" t="str">
        <f>"2308053807"</f>
        <v>2308053807</v>
      </c>
      <c r="E326" s="5"/>
    </row>
    <row r="327" s="1" customFormat="1" customHeight="1" spans="1:5">
      <c r="A327" s="5">
        <v>325</v>
      </c>
      <c r="B327" s="6" t="str">
        <f t="shared" si="25"/>
        <v>0801</v>
      </c>
      <c r="C327" s="6" t="s">
        <v>12</v>
      </c>
      <c r="D327" s="6" t="str">
        <f>"2308053730"</f>
        <v>2308053730</v>
      </c>
      <c r="E327" s="5"/>
    </row>
    <row r="328" s="1" customFormat="1" customHeight="1" spans="1:5">
      <c r="A328" s="5">
        <v>326</v>
      </c>
      <c r="B328" s="6" t="str">
        <f t="shared" si="25"/>
        <v>0801</v>
      </c>
      <c r="C328" s="6" t="s">
        <v>12</v>
      </c>
      <c r="D328" s="6" t="str">
        <f>"2308053718"</f>
        <v>2308053718</v>
      </c>
      <c r="E328" s="5"/>
    </row>
    <row r="329" s="1" customFormat="1" customHeight="1" spans="1:5">
      <c r="A329" s="5">
        <v>327</v>
      </c>
      <c r="B329" s="6" t="str">
        <f t="shared" si="25"/>
        <v>0801</v>
      </c>
      <c r="C329" s="6" t="s">
        <v>12</v>
      </c>
      <c r="D329" s="6" t="str">
        <f>"2308053801"</f>
        <v>2308053801</v>
      </c>
      <c r="E329" s="5"/>
    </row>
    <row r="330" s="1" customFormat="1" customHeight="1" spans="1:5">
      <c r="A330" s="5">
        <v>328</v>
      </c>
      <c r="B330" s="6" t="str">
        <f t="shared" si="25"/>
        <v>0801</v>
      </c>
      <c r="C330" s="6" t="s">
        <v>12</v>
      </c>
      <c r="D330" s="6" t="str">
        <f>"2308053719"</f>
        <v>2308053719</v>
      </c>
      <c r="E330" s="5"/>
    </row>
    <row r="331" s="1" customFormat="1" customHeight="1" spans="1:5">
      <c r="A331" s="5">
        <v>329</v>
      </c>
      <c r="B331" s="6" t="str">
        <f t="shared" si="25"/>
        <v>0801</v>
      </c>
      <c r="C331" s="6" t="s">
        <v>12</v>
      </c>
      <c r="D331" s="6" t="str">
        <f>"2308053802"</f>
        <v>2308053802</v>
      </c>
      <c r="E331" s="5"/>
    </row>
    <row r="332" s="1" customFormat="1" customHeight="1" spans="1:5">
      <c r="A332" s="5">
        <v>330</v>
      </c>
      <c r="B332" s="6" t="str">
        <f t="shared" ref="B332:B361" si="26">"0802"</f>
        <v>0802</v>
      </c>
      <c r="C332" s="6" t="s">
        <v>13</v>
      </c>
      <c r="D332" s="6" t="str">
        <f>"2308053813"</f>
        <v>2308053813</v>
      </c>
      <c r="E332" s="5"/>
    </row>
    <row r="333" s="1" customFormat="1" customHeight="1" spans="1:5">
      <c r="A333" s="5">
        <v>331</v>
      </c>
      <c r="B333" s="6" t="str">
        <f t="shared" si="26"/>
        <v>0802</v>
      </c>
      <c r="C333" s="6" t="s">
        <v>13</v>
      </c>
      <c r="D333" s="6" t="str">
        <f>"2308053828"</f>
        <v>2308053828</v>
      </c>
      <c r="E333" s="5"/>
    </row>
    <row r="334" s="1" customFormat="1" customHeight="1" spans="1:5">
      <c r="A334" s="5">
        <v>332</v>
      </c>
      <c r="B334" s="6" t="str">
        <f t="shared" si="26"/>
        <v>0802</v>
      </c>
      <c r="C334" s="6" t="s">
        <v>13</v>
      </c>
      <c r="D334" s="6" t="str">
        <f>"2308053822"</f>
        <v>2308053822</v>
      </c>
      <c r="E334" s="5"/>
    </row>
    <row r="335" s="1" customFormat="1" customHeight="1" spans="1:5">
      <c r="A335" s="5">
        <v>333</v>
      </c>
      <c r="B335" s="6" t="str">
        <f t="shared" si="26"/>
        <v>0802</v>
      </c>
      <c r="C335" s="6" t="s">
        <v>13</v>
      </c>
      <c r="D335" s="6" t="str">
        <f>"2308053825"</f>
        <v>2308053825</v>
      </c>
      <c r="E335" s="5"/>
    </row>
    <row r="336" s="1" customFormat="1" customHeight="1" spans="1:5">
      <c r="A336" s="5">
        <v>334</v>
      </c>
      <c r="B336" s="6" t="str">
        <f t="shared" si="26"/>
        <v>0802</v>
      </c>
      <c r="C336" s="6" t="s">
        <v>13</v>
      </c>
      <c r="D336" s="6" t="str">
        <f>"2308053812"</f>
        <v>2308053812</v>
      </c>
      <c r="E336" s="5"/>
    </row>
    <row r="337" s="1" customFormat="1" customHeight="1" spans="1:5">
      <c r="A337" s="5">
        <v>335</v>
      </c>
      <c r="B337" s="6" t="str">
        <f t="shared" si="26"/>
        <v>0802</v>
      </c>
      <c r="C337" s="6" t="s">
        <v>13</v>
      </c>
      <c r="D337" s="6" t="str">
        <f>"2308053907"</f>
        <v>2308053907</v>
      </c>
      <c r="E337" s="5"/>
    </row>
    <row r="338" s="1" customFormat="1" customHeight="1" spans="1:5">
      <c r="A338" s="5">
        <v>336</v>
      </c>
      <c r="B338" s="6" t="str">
        <f t="shared" si="26"/>
        <v>0802</v>
      </c>
      <c r="C338" s="6" t="s">
        <v>13</v>
      </c>
      <c r="D338" s="6" t="str">
        <f>"2308053817"</f>
        <v>2308053817</v>
      </c>
      <c r="E338" s="5"/>
    </row>
    <row r="339" s="1" customFormat="1" customHeight="1" spans="1:5">
      <c r="A339" s="5">
        <v>337</v>
      </c>
      <c r="B339" s="6" t="str">
        <f t="shared" si="26"/>
        <v>0802</v>
      </c>
      <c r="C339" s="6" t="s">
        <v>13</v>
      </c>
      <c r="D339" s="6" t="str">
        <f>"2308053903"</f>
        <v>2308053903</v>
      </c>
      <c r="E339" s="5"/>
    </row>
    <row r="340" s="1" customFormat="1" customHeight="1" spans="1:5">
      <c r="A340" s="5">
        <v>338</v>
      </c>
      <c r="B340" s="6" t="str">
        <f t="shared" si="26"/>
        <v>0802</v>
      </c>
      <c r="C340" s="6" t="s">
        <v>13</v>
      </c>
      <c r="D340" s="6" t="str">
        <f>"2308053819"</f>
        <v>2308053819</v>
      </c>
      <c r="E340" s="5"/>
    </row>
    <row r="341" s="1" customFormat="1" customHeight="1" spans="1:5">
      <c r="A341" s="5">
        <v>339</v>
      </c>
      <c r="B341" s="6" t="str">
        <f t="shared" si="26"/>
        <v>0802</v>
      </c>
      <c r="C341" s="6" t="s">
        <v>13</v>
      </c>
      <c r="D341" s="6" t="str">
        <f>"2308053816"</f>
        <v>2308053816</v>
      </c>
      <c r="E341" s="5"/>
    </row>
    <row r="342" s="1" customFormat="1" customHeight="1" spans="1:5">
      <c r="A342" s="5">
        <v>340</v>
      </c>
      <c r="B342" s="6" t="str">
        <f t="shared" si="26"/>
        <v>0802</v>
      </c>
      <c r="C342" s="6" t="s">
        <v>13</v>
      </c>
      <c r="D342" s="6" t="str">
        <f>"2308053823"</f>
        <v>2308053823</v>
      </c>
      <c r="E342" s="5"/>
    </row>
    <row r="343" s="1" customFormat="1" customHeight="1" spans="1:5">
      <c r="A343" s="5">
        <v>341</v>
      </c>
      <c r="B343" s="6" t="str">
        <f t="shared" si="26"/>
        <v>0802</v>
      </c>
      <c r="C343" s="6" t="s">
        <v>13</v>
      </c>
      <c r="D343" s="6" t="str">
        <f>"2308053809"</f>
        <v>2308053809</v>
      </c>
      <c r="E343" s="5"/>
    </row>
    <row r="344" s="1" customFormat="1" customHeight="1" spans="1:5">
      <c r="A344" s="5">
        <v>342</v>
      </c>
      <c r="B344" s="6" t="str">
        <f t="shared" si="26"/>
        <v>0802</v>
      </c>
      <c r="C344" s="6" t="s">
        <v>13</v>
      </c>
      <c r="D344" s="6" t="str">
        <f>"2308053818"</f>
        <v>2308053818</v>
      </c>
      <c r="E344" s="5"/>
    </row>
    <row r="345" s="1" customFormat="1" customHeight="1" spans="1:5">
      <c r="A345" s="5">
        <v>343</v>
      </c>
      <c r="B345" s="6" t="str">
        <f t="shared" si="26"/>
        <v>0802</v>
      </c>
      <c r="C345" s="6" t="s">
        <v>13</v>
      </c>
      <c r="D345" s="6" t="str">
        <f>"2308053810"</f>
        <v>2308053810</v>
      </c>
      <c r="E345" s="5"/>
    </row>
    <row r="346" s="1" customFormat="1" customHeight="1" spans="1:5">
      <c r="A346" s="5">
        <v>344</v>
      </c>
      <c r="B346" s="6" t="str">
        <f t="shared" si="26"/>
        <v>0802</v>
      </c>
      <c r="C346" s="6" t="s">
        <v>13</v>
      </c>
      <c r="D346" s="6" t="str">
        <f>"2308053814"</f>
        <v>2308053814</v>
      </c>
      <c r="E346" s="5"/>
    </row>
    <row r="347" s="1" customFormat="1" customHeight="1" spans="1:5">
      <c r="A347" s="5">
        <v>345</v>
      </c>
      <c r="B347" s="6" t="str">
        <f t="shared" si="26"/>
        <v>0802</v>
      </c>
      <c r="C347" s="6" t="s">
        <v>13</v>
      </c>
      <c r="D347" s="6" t="str">
        <f>"2308053826"</f>
        <v>2308053826</v>
      </c>
      <c r="E347" s="5"/>
    </row>
    <row r="348" s="1" customFormat="1" customHeight="1" spans="1:5">
      <c r="A348" s="5">
        <v>346</v>
      </c>
      <c r="B348" s="6" t="str">
        <f t="shared" si="26"/>
        <v>0802</v>
      </c>
      <c r="C348" s="6" t="s">
        <v>13</v>
      </c>
      <c r="D348" s="6" t="str">
        <f>"2308053820"</f>
        <v>2308053820</v>
      </c>
      <c r="E348" s="5"/>
    </row>
    <row r="349" s="1" customFormat="1" customHeight="1" spans="1:5">
      <c r="A349" s="5">
        <v>347</v>
      </c>
      <c r="B349" s="6" t="str">
        <f t="shared" si="26"/>
        <v>0802</v>
      </c>
      <c r="C349" s="6" t="s">
        <v>13</v>
      </c>
      <c r="D349" s="6" t="str">
        <f>"2308053821"</f>
        <v>2308053821</v>
      </c>
      <c r="E349" s="5"/>
    </row>
    <row r="350" s="1" customFormat="1" customHeight="1" spans="1:5">
      <c r="A350" s="5">
        <v>348</v>
      </c>
      <c r="B350" s="6" t="str">
        <f t="shared" si="26"/>
        <v>0802</v>
      </c>
      <c r="C350" s="6" t="s">
        <v>13</v>
      </c>
      <c r="D350" s="6" t="str">
        <f>"2308053808"</f>
        <v>2308053808</v>
      </c>
      <c r="E350" s="5"/>
    </row>
    <row r="351" s="1" customFormat="1" customHeight="1" spans="1:5">
      <c r="A351" s="5">
        <v>349</v>
      </c>
      <c r="B351" s="6" t="str">
        <f t="shared" si="26"/>
        <v>0802</v>
      </c>
      <c r="C351" s="6" t="s">
        <v>13</v>
      </c>
      <c r="D351" s="6" t="str">
        <f>"2308053908"</f>
        <v>2308053908</v>
      </c>
      <c r="E351" s="5"/>
    </row>
    <row r="352" s="1" customFormat="1" customHeight="1" spans="1:5">
      <c r="A352" s="5">
        <v>350</v>
      </c>
      <c r="B352" s="6" t="str">
        <f t="shared" si="26"/>
        <v>0802</v>
      </c>
      <c r="C352" s="6" t="s">
        <v>13</v>
      </c>
      <c r="D352" s="6" t="str">
        <f>"2308053811"</f>
        <v>2308053811</v>
      </c>
      <c r="E352" s="5"/>
    </row>
    <row r="353" s="1" customFormat="1" customHeight="1" spans="1:5">
      <c r="A353" s="5">
        <v>351</v>
      </c>
      <c r="B353" s="6" t="str">
        <f t="shared" si="26"/>
        <v>0802</v>
      </c>
      <c r="C353" s="6" t="s">
        <v>13</v>
      </c>
      <c r="D353" s="6" t="str">
        <f>"2308053829"</f>
        <v>2308053829</v>
      </c>
      <c r="E353" s="5"/>
    </row>
    <row r="354" s="1" customFormat="1" customHeight="1" spans="1:5">
      <c r="A354" s="5">
        <v>352</v>
      </c>
      <c r="B354" s="6" t="str">
        <f t="shared" si="26"/>
        <v>0802</v>
      </c>
      <c r="C354" s="6" t="s">
        <v>13</v>
      </c>
      <c r="D354" s="6" t="str">
        <f>"2308053824"</f>
        <v>2308053824</v>
      </c>
      <c r="E354" s="5"/>
    </row>
    <row r="355" s="1" customFormat="1" customHeight="1" spans="1:5">
      <c r="A355" s="5">
        <v>353</v>
      </c>
      <c r="B355" s="6" t="str">
        <f t="shared" si="26"/>
        <v>0802</v>
      </c>
      <c r="C355" s="6" t="s">
        <v>13</v>
      </c>
      <c r="D355" s="6" t="str">
        <f>"2308053830"</f>
        <v>2308053830</v>
      </c>
      <c r="E355" s="5"/>
    </row>
    <row r="356" s="1" customFormat="1" customHeight="1" spans="1:5">
      <c r="A356" s="5">
        <v>354</v>
      </c>
      <c r="B356" s="6" t="str">
        <f t="shared" si="26"/>
        <v>0802</v>
      </c>
      <c r="C356" s="6" t="s">
        <v>13</v>
      </c>
      <c r="D356" s="6" t="str">
        <f>"2308053906"</f>
        <v>2308053906</v>
      </c>
      <c r="E356" s="5"/>
    </row>
    <row r="357" s="1" customFormat="1" customHeight="1" spans="1:5">
      <c r="A357" s="5">
        <v>355</v>
      </c>
      <c r="B357" s="6" t="str">
        <f t="shared" si="26"/>
        <v>0802</v>
      </c>
      <c r="C357" s="6" t="s">
        <v>13</v>
      </c>
      <c r="D357" s="6" t="str">
        <f>"2308053815"</f>
        <v>2308053815</v>
      </c>
      <c r="E357" s="5"/>
    </row>
    <row r="358" s="1" customFormat="1" customHeight="1" spans="1:5">
      <c r="A358" s="5">
        <v>356</v>
      </c>
      <c r="B358" s="6" t="str">
        <f t="shared" si="26"/>
        <v>0802</v>
      </c>
      <c r="C358" s="6" t="s">
        <v>13</v>
      </c>
      <c r="D358" s="6" t="str">
        <f>"2308053827"</f>
        <v>2308053827</v>
      </c>
      <c r="E358" s="5"/>
    </row>
    <row r="359" s="1" customFormat="1" customHeight="1" spans="1:5">
      <c r="A359" s="5">
        <v>357</v>
      </c>
      <c r="B359" s="6" t="str">
        <f t="shared" si="26"/>
        <v>0802</v>
      </c>
      <c r="C359" s="6" t="s">
        <v>13</v>
      </c>
      <c r="D359" s="6" t="str">
        <f>"2308053905"</f>
        <v>2308053905</v>
      </c>
      <c r="E359" s="5"/>
    </row>
    <row r="360" s="1" customFormat="1" customHeight="1" spans="1:5">
      <c r="A360" s="5">
        <v>358</v>
      </c>
      <c r="B360" s="6" t="str">
        <f t="shared" si="26"/>
        <v>0802</v>
      </c>
      <c r="C360" s="6" t="s">
        <v>13</v>
      </c>
      <c r="D360" s="6" t="str">
        <f>"2308053904"</f>
        <v>2308053904</v>
      </c>
      <c r="E360" s="5"/>
    </row>
    <row r="361" s="1" customFormat="1" customHeight="1" spans="1:5">
      <c r="A361" s="5">
        <v>359</v>
      </c>
      <c r="B361" s="6" t="str">
        <f t="shared" si="26"/>
        <v>0802</v>
      </c>
      <c r="C361" s="6" t="s">
        <v>13</v>
      </c>
      <c r="D361" s="6" t="str">
        <f>"2308053901"</f>
        <v>2308053901</v>
      </c>
      <c r="E361" s="5"/>
    </row>
    <row r="362" s="1" customFormat="1" customHeight="1" spans="1:5">
      <c r="A362" s="5">
        <v>360</v>
      </c>
      <c r="B362" s="6" t="str">
        <f t="shared" ref="B362:B388" si="27">"0803"</f>
        <v>0803</v>
      </c>
      <c r="C362" s="6" t="s">
        <v>14</v>
      </c>
      <c r="D362" s="6" t="str">
        <f>"2308053928"</f>
        <v>2308053928</v>
      </c>
      <c r="E362" s="5"/>
    </row>
    <row r="363" s="1" customFormat="1" customHeight="1" spans="1:5">
      <c r="A363" s="5">
        <v>361</v>
      </c>
      <c r="B363" s="6" t="str">
        <f t="shared" si="27"/>
        <v>0803</v>
      </c>
      <c r="C363" s="6" t="s">
        <v>14</v>
      </c>
      <c r="D363" s="6" t="str">
        <f>"2308053918"</f>
        <v>2308053918</v>
      </c>
      <c r="E363" s="5"/>
    </row>
    <row r="364" s="1" customFormat="1" customHeight="1" spans="1:5">
      <c r="A364" s="5">
        <v>362</v>
      </c>
      <c r="B364" s="6" t="str">
        <f t="shared" si="27"/>
        <v>0803</v>
      </c>
      <c r="C364" s="6" t="s">
        <v>14</v>
      </c>
      <c r="D364" s="6" t="str">
        <f>"2308053925"</f>
        <v>2308053925</v>
      </c>
      <c r="E364" s="5"/>
    </row>
    <row r="365" s="1" customFormat="1" customHeight="1" spans="1:5">
      <c r="A365" s="5">
        <v>363</v>
      </c>
      <c r="B365" s="6" t="str">
        <f t="shared" si="27"/>
        <v>0803</v>
      </c>
      <c r="C365" s="6" t="s">
        <v>14</v>
      </c>
      <c r="D365" s="6" t="str">
        <f>"2308053916"</f>
        <v>2308053916</v>
      </c>
      <c r="E365" s="5"/>
    </row>
    <row r="366" s="1" customFormat="1" customHeight="1" spans="1:5">
      <c r="A366" s="5">
        <v>364</v>
      </c>
      <c r="B366" s="6" t="str">
        <f t="shared" si="27"/>
        <v>0803</v>
      </c>
      <c r="C366" s="6" t="s">
        <v>14</v>
      </c>
      <c r="D366" s="6" t="str">
        <f>"2308053912"</f>
        <v>2308053912</v>
      </c>
      <c r="E366" s="5"/>
    </row>
    <row r="367" s="1" customFormat="1" customHeight="1" spans="1:5">
      <c r="A367" s="5">
        <v>365</v>
      </c>
      <c r="B367" s="6" t="str">
        <f t="shared" si="27"/>
        <v>0803</v>
      </c>
      <c r="C367" s="6" t="s">
        <v>14</v>
      </c>
      <c r="D367" s="6" t="str">
        <f>"2308053910"</f>
        <v>2308053910</v>
      </c>
      <c r="E367" s="5"/>
    </row>
    <row r="368" s="1" customFormat="1" customHeight="1" spans="1:5">
      <c r="A368" s="5">
        <v>366</v>
      </c>
      <c r="B368" s="6" t="str">
        <f t="shared" si="27"/>
        <v>0803</v>
      </c>
      <c r="C368" s="6" t="s">
        <v>14</v>
      </c>
      <c r="D368" s="6" t="str">
        <f>"2308053924"</f>
        <v>2308053924</v>
      </c>
      <c r="E368" s="5"/>
    </row>
    <row r="369" s="1" customFormat="1" customHeight="1" spans="1:5">
      <c r="A369" s="5">
        <v>367</v>
      </c>
      <c r="B369" s="6" t="str">
        <f t="shared" si="27"/>
        <v>0803</v>
      </c>
      <c r="C369" s="6" t="s">
        <v>14</v>
      </c>
      <c r="D369" s="6" t="str">
        <f>"2308054004"</f>
        <v>2308054004</v>
      </c>
      <c r="E369" s="5"/>
    </row>
    <row r="370" s="1" customFormat="1" customHeight="1" spans="1:5">
      <c r="A370" s="5">
        <v>368</v>
      </c>
      <c r="B370" s="6" t="str">
        <f t="shared" si="27"/>
        <v>0803</v>
      </c>
      <c r="C370" s="6" t="s">
        <v>14</v>
      </c>
      <c r="D370" s="6" t="str">
        <f>"2308053909"</f>
        <v>2308053909</v>
      </c>
      <c r="E370" s="5"/>
    </row>
    <row r="371" s="1" customFormat="1" customHeight="1" spans="1:5">
      <c r="A371" s="5">
        <v>369</v>
      </c>
      <c r="B371" s="6" t="str">
        <f t="shared" si="27"/>
        <v>0803</v>
      </c>
      <c r="C371" s="6" t="s">
        <v>14</v>
      </c>
      <c r="D371" s="6" t="str">
        <f>"2308053911"</f>
        <v>2308053911</v>
      </c>
      <c r="E371" s="5"/>
    </row>
    <row r="372" s="1" customFormat="1" customHeight="1" spans="1:5">
      <c r="A372" s="5">
        <v>370</v>
      </c>
      <c r="B372" s="6" t="str">
        <f t="shared" si="27"/>
        <v>0803</v>
      </c>
      <c r="C372" s="6" t="s">
        <v>14</v>
      </c>
      <c r="D372" s="6" t="str">
        <f>"2308053930"</f>
        <v>2308053930</v>
      </c>
      <c r="E372" s="5"/>
    </row>
    <row r="373" s="1" customFormat="1" customHeight="1" spans="1:5">
      <c r="A373" s="5">
        <v>371</v>
      </c>
      <c r="B373" s="6" t="str">
        <f t="shared" si="27"/>
        <v>0803</v>
      </c>
      <c r="C373" s="6" t="s">
        <v>14</v>
      </c>
      <c r="D373" s="6" t="str">
        <f>"2308054001"</f>
        <v>2308054001</v>
      </c>
      <c r="E373" s="5"/>
    </row>
    <row r="374" s="1" customFormat="1" customHeight="1" spans="1:5">
      <c r="A374" s="5">
        <v>372</v>
      </c>
      <c r="B374" s="6" t="str">
        <f t="shared" si="27"/>
        <v>0803</v>
      </c>
      <c r="C374" s="6" t="s">
        <v>14</v>
      </c>
      <c r="D374" s="6" t="str">
        <f>"2308053917"</f>
        <v>2308053917</v>
      </c>
      <c r="E374" s="5"/>
    </row>
    <row r="375" s="1" customFormat="1" customHeight="1" spans="1:5">
      <c r="A375" s="5">
        <v>373</v>
      </c>
      <c r="B375" s="6" t="str">
        <f t="shared" si="27"/>
        <v>0803</v>
      </c>
      <c r="C375" s="6" t="s">
        <v>14</v>
      </c>
      <c r="D375" s="6" t="str">
        <f>"2308054003"</f>
        <v>2308054003</v>
      </c>
      <c r="E375" s="5"/>
    </row>
    <row r="376" s="1" customFormat="1" customHeight="1" spans="1:5">
      <c r="A376" s="5">
        <v>374</v>
      </c>
      <c r="B376" s="6" t="str">
        <f t="shared" si="27"/>
        <v>0803</v>
      </c>
      <c r="C376" s="6" t="s">
        <v>14</v>
      </c>
      <c r="D376" s="6" t="str">
        <f>"2308053920"</f>
        <v>2308053920</v>
      </c>
      <c r="E376" s="5"/>
    </row>
    <row r="377" s="1" customFormat="1" customHeight="1" spans="1:5">
      <c r="A377" s="5">
        <v>375</v>
      </c>
      <c r="B377" s="6" t="str">
        <f t="shared" si="27"/>
        <v>0803</v>
      </c>
      <c r="C377" s="6" t="s">
        <v>14</v>
      </c>
      <c r="D377" s="6" t="str">
        <f>"2308053929"</f>
        <v>2308053929</v>
      </c>
      <c r="E377" s="5"/>
    </row>
    <row r="378" s="1" customFormat="1" customHeight="1" spans="1:5">
      <c r="A378" s="5">
        <v>376</v>
      </c>
      <c r="B378" s="6" t="str">
        <f t="shared" si="27"/>
        <v>0803</v>
      </c>
      <c r="C378" s="6" t="s">
        <v>14</v>
      </c>
      <c r="D378" s="6" t="str">
        <f>"2308053926"</f>
        <v>2308053926</v>
      </c>
      <c r="E378" s="5"/>
    </row>
    <row r="379" s="1" customFormat="1" customHeight="1" spans="1:5">
      <c r="A379" s="5">
        <v>377</v>
      </c>
      <c r="B379" s="6" t="str">
        <f t="shared" si="27"/>
        <v>0803</v>
      </c>
      <c r="C379" s="6" t="s">
        <v>14</v>
      </c>
      <c r="D379" s="6" t="str">
        <f>"2308054006"</f>
        <v>2308054006</v>
      </c>
      <c r="E379" s="5"/>
    </row>
    <row r="380" s="1" customFormat="1" customHeight="1" spans="1:5">
      <c r="A380" s="5">
        <v>378</v>
      </c>
      <c r="B380" s="6" t="str">
        <f t="shared" si="27"/>
        <v>0803</v>
      </c>
      <c r="C380" s="6" t="s">
        <v>14</v>
      </c>
      <c r="D380" s="6" t="str">
        <f>"2308053914"</f>
        <v>2308053914</v>
      </c>
      <c r="E380" s="5"/>
    </row>
    <row r="381" s="1" customFormat="1" customHeight="1" spans="1:5">
      <c r="A381" s="5">
        <v>379</v>
      </c>
      <c r="B381" s="6" t="str">
        <f t="shared" si="27"/>
        <v>0803</v>
      </c>
      <c r="C381" s="6" t="s">
        <v>14</v>
      </c>
      <c r="D381" s="6" t="str">
        <f>"2308053915"</f>
        <v>2308053915</v>
      </c>
      <c r="E381" s="5"/>
    </row>
    <row r="382" s="1" customFormat="1" customHeight="1" spans="1:5">
      <c r="A382" s="5">
        <v>380</v>
      </c>
      <c r="B382" s="6" t="str">
        <f t="shared" si="27"/>
        <v>0803</v>
      </c>
      <c r="C382" s="6" t="s">
        <v>14</v>
      </c>
      <c r="D382" s="6" t="str">
        <f>"2308054005"</f>
        <v>2308054005</v>
      </c>
      <c r="E382" s="5"/>
    </row>
    <row r="383" s="1" customFormat="1" customHeight="1" spans="1:5">
      <c r="A383" s="5">
        <v>381</v>
      </c>
      <c r="B383" s="6" t="str">
        <f t="shared" si="27"/>
        <v>0803</v>
      </c>
      <c r="C383" s="6" t="s">
        <v>14</v>
      </c>
      <c r="D383" s="6" t="str">
        <f>"2308054002"</f>
        <v>2308054002</v>
      </c>
      <c r="E383" s="5"/>
    </row>
    <row r="384" s="1" customFormat="1" customHeight="1" spans="1:5">
      <c r="A384" s="5">
        <v>382</v>
      </c>
      <c r="B384" s="6" t="str">
        <f t="shared" si="27"/>
        <v>0803</v>
      </c>
      <c r="C384" s="6" t="s">
        <v>14</v>
      </c>
      <c r="D384" s="6" t="str">
        <f>"2308053913"</f>
        <v>2308053913</v>
      </c>
      <c r="E384" s="5"/>
    </row>
    <row r="385" s="1" customFormat="1" customHeight="1" spans="1:5">
      <c r="A385" s="5">
        <v>383</v>
      </c>
      <c r="B385" s="6" t="str">
        <f t="shared" si="27"/>
        <v>0803</v>
      </c>
      <c r="C385" s="6" t="s">
        <v>14</v>
      </c>
      <c r="D385" s="6" t="str">
        <f>"2308053922"</f>
        <v>2308053922</v>
      </c>
      <c r="E385" s="5"/>
    </row>
    <row r="386" s="1" customFormat="1" customHeight="1" spans="1:5">
      <c r="A386" s="5">
        <v>384</v>
      </c>
      <c r="B386" s="6" t="str">
        <f t="shared" si="27"/>
        <v>0803</v>
      </c>
      <c r="C386" s="6" t="s">
        <v>14</v>
      </c>
      <c r="D386" s="6" t="str">
        <f>"2308053927"</f>
        <v>2308053927</v>
      </c>
      <c r="E386" s="5"/>
    </row>
    <row r="387" s="1" customFormat="1" customHeight="1" spans="1:5">
      <c r="A387" s="5">
        <v>385</v>
      </c>
      <c r="B387" s="6" t="str">
        <f t="shared" si="27"/>
        <v>0803</v>
      </c>
      <c r="C387" s="6" t="s">
        <v>14</v>
      </c>
      <c r="D387" s="6" t="str">
        <f>"2308053919"</f>
        <v>2308053919</v>
      </c>
      <c r="E387" s="5"/>
    </row>
    <row r="388" s="1" customFormat="1" customHeight="1" spans="1:5">
      <c r="A388" s="5">
        <v>386</v>
      </c>
      <c r="B388" s="6" t="str">
        <f t="shared" si="27"/>
        <v>0803</v>
      </c>
      <c r="C388" s="6" t="s">
        <v>14</v>
      </c>
      <c r="D388" s="6" t="str">
        <f>"2308053921"</f>
        <v>2308053921</v>
      </c>
      <c r="E388" s="5"/>
    </row>
    <row r="389" s="1" customFormat="1" customHeight="1" spans="1:5">
      <c r="A389" s="5">
        <v>387</v>
      </c>
      <c r="B389" s="6" t="str">
        <f t="shared" ref="B389:B391" si="28">"0804"</f>
        <v>0804</v>
      </c>
      <c r="C389" s="6" t="s">
        <v>16</v>
      </c>
      <c r="D389" s="6" t="str">
        <f>"2308054007"</f>
        <v>2308054007</v>
      </c>
      <c r="E389" s="5"/>
    </row>
    <row r="390" s="1" customFormat="1" customHeight="1" spans="1:5">
      <c r="A390" s="5">
        <v>388</v>
      </c>
      <c r="B390" s="6" t="str">
        <f t="shared" si="28"/>
        <v>0804</v>
      </c>
      <c r="C390" s="6" t="s">
        <v>16</v>
      </c>
      <c r="D390" s="6" t="str">
        <f>"2308054012"</f>
        <v>2308054012</v>
      </c>
      <c r="E390" s="5"/>
    </row>
    <row r="391" s="1" customFormat="1" customHeight="1" spans="1:5">
      <c r="A391" s="5">
        <v>389</v>
      </c>
      <c r="B391" s="6" t="str">
        <f t="shared" si="28"/>
        <v>0804</v>
      </c>
      <c r="C391" s="6" t="s">
        <v>16</v>
      </c>
      <c r="D391" s="6" t="str">
        <f>"2308054010"</f>
        <v>2308054010</v>
      </c>
      <c r="E391" s="5"/>
    </row>
    <row r="392" s="1" customFormat="1" customHeight="1" spans="1:5">
      <c r="A392" s="5">
        <v>390</v>
      </c>
      <c r="B392" s="6" t="str">
        <f t="shared" ref="B392:B397" si="29">"1005"</f>
        <v>1005</v>
      </c>
      <c r="C392" s="6" t="s">
        <v>17</v>
      </c>
      <c r="D392" s="6" t="str">
        <f>"2308054019"</f>
        <v>2308054019</v>
      </c>
      <c r="E392" s="5"/>
    </row>
    <row r="393" s="1" customFormat="1" customHeight="1" spans="1:5">
      <c r="A393" s="5">
        <v>391</v>
      </c>
      <c r="B393" s="6" t="str">
        <f t="shared" si="29"/>
        <v>1005</v>
      </c>
      <c r="C393" s="6" t="s">
        <v>17</v>
      </c>
      <c r="D393" s="6" t="str">
        <f>"2308054013"</f>
        <v>2308054013</v>
      </c>
      <c r="E393" s="5"/>
    </row>
    <row r="394" s="1" customFormat="1" customHeight="1" spans="1:5">
      <c r="A394" s="5">
        <v>392</v>
      </c>
      <c r="B394" s="6" t="str">
        <f t="shared" si="29"/>
        <v>1005</v>
      </c>
      <c r="C394" s="6" t="s">
        <v>17</v>
      </c>
      <c r="D394" s="6" t="str">
        <f>"2308054020"</f>
        <v>2308054020</v>
      </c>
      <c r="E394" s="5"/>
    </row>
    <row r="395" s="1" customFormat="1" customHeight="1" spans="1:5">
      <c r="A395" s="5">
        <v>393</v>
      </c>
      <c r="B395" s="6" t="str">
        <f t="shared" si="29"/>
        <v>1005</v>
      </c>
      <c r="C395" s="6" t="s">
        <v>17</v>
      </c>
      <c r="D395" s="6" t="str">
        <f>"2308054014"</f>
        <v>2308054014</v>
      </c>
      <c r="E395" s="5"/>
    </row>
    <row r="396" s="1" customFormat="1" customHeight="1" spans="1:5">
      <c r="A396" s="5">
        <v>394</v>
      </c>
      <c r="B396" s="6" t="str">
        <f t="shared" si="29"/>
        <v>1005</v>
      </c>
      <c r="C396" s="6" t="s">
        <v>17</v>
      </c>
      <c r="D396" s="6" t="str">
        <f>"2308054018"</f>
        <v>2308054018</v>
      </c>
      <c r="E396" s="5"/>
    </row>
    <row r="397" s="1" customFormat="1" customHeight="1" spans="1:5">
      <c r="A397" s="5">
        <v>395</v>
      </c>
      <c r="B397" s="6" t="str">
        <f t="shared" si="29"/>
        <v>1005</v>
      </c>
      <c r="C397" s="6" t="s">
        <v>17</v>
      </c>
      <c r="D397" s="6" t="str">
        <f>"2308054017"</f>
        <v>2308054017</v>
      </c>
      <c r="E397" s="5"/>
    </row>
    <row r="398" s="1" customFormat="1" customHeight="1" spans="1:5">
      <c r="A398" s="5">
        <v>396</v>
      </c>
      <c r="B398" s="6" t="str">
        <f t="shared" ref="B398:B406" si="30">"1006"</f>
        <v>1006</v>
      </c>
      <c r="C398" s="6" t="s">
        <v>18</v>
      </c>
      <c r="D398" s="6" t="str">
        <f>"2308054022"</f>
        <v>2308054022</v>
      </c>
      <c r="E398" s="5"/>
    </row>
    <row r="399" s="1" customFormat="1" customHeight="1" spans="1:5">
      <c r="A399" s="5">
        <v>397</v>
      </c>
      <c r="B399" s="6" t="str">
        <f t="shared" si="30"/>
        <v>1006</v>
      </c>
      <c r="C399" s="6" t="s">
        <v>18</v>
      </c>
      <c r="D399" s="6" t="str">
        <f>"2308054024"</f>
        <v>2308054024</v>
      </c>
      <c r="E399" s="5"/>
    </row>
    <row r="400" s="1" customFormat="1" customHeight="1" spans="1:5">
      <c r="A400" s="5">
        <v>398</v>
      </c>
      <c r="B400" s="6" t="str">
        <f t="shared" si="30"/>
        <v>1006</v>
      </c>
      <c r="C400" s="6" t="s">
        <v>18</v>
      </c>
      <c r="D400" s="6" t="str">
        <f>"2308054028"</f>
        <v>2308054028</v>
      </c>
      <c r="E400" s="5"/>
    </row>
    <row r="401" s="1" customFormat="1" customHeight="1" spans="1:5">
      <c r="A401" s="5">
        <v>399</v>
      </c>
      <c r="B401" s="6" t="str">
        <f t="shared" si="30"/>
        <v>1006</v>
      </c>
      <c r="C401" s="6" t="s">
        <v>18</v>
      </c>
      <c r="D401" s="6" t="str">
        <f>"2308054027"</f>
        <v>2308054027</v>
      </c>
      <c r="E401" s="5"/>
    </row>
    <row r="402" s="1" customFormat="1" customHeight="1" spans="1:5">
      <c r="A402" s="5">
        <v>400</v>
      </c>
      <c r="B402" s="6" t="str">
        <f t="shared" si="30"/>
        <v>1006</v>
      </c>
      <c r="C402" s="6" t="s">
        <v>18</v>
      </c>
      <c r="D402" s="6" t="str">
        <f>"2308054025"</f>
        <v>2308054025</v>
      </c>
      <c r="E402" s="5"/>
    </row>
    <row r="403" s="1" customFormat="1" customHeight="1" spans="1:5">
      <c r="A403" s="5">
        <v>401</v>
      </c>
      <c r="B403" s="6" t="str">
        <f t="shared" si="30"/>
        <v>1006</v>
      </c>
      <c r="C403" s="6" t="s">
        <v>18</v>
      </c>
      <c r="D403" s="6" t="str">
        <f>"2308054023"</f>
        <v>2308054023</v>
      </c>
      <c r="E403" s="5"/>
    </row>
    <row r="404" s="1" customFormat="1" customHeight="1" spans="1:5">
      <c r="A404" s="5">
        <v>402</v>
      </c>
      <c r="B404" s="6" t="str">
        <f t="shared" si="30"/>
        <v>1006</v>
      </c>
      <c r="C404" s="6" t="s">
        <v>18</v>
      </c>
      <c r="D404" s="6" t="str">
        <f>"2308054026"</f>
        <v>2308054026</v>
      </c>
      <c r="E404" s="5"/>
    </row>
    <row r="405" s="1" customFormat="1" customHeight="1" spans="1:5">
      <c r="A405" s="5">
        <v>403</v>
      </c>
      <c r="B405" s="6" t="str">
        <f t="shared" si="30"/>
        <v>1006</v>
      </c>
      <c r="C405" s="6" t="s">
        <v>18</v>
      </c>
      <c r="D405" s="6" t="str">
        <f>"2308054021"</f>
        <v>2308054021</v>
      </c>
      <c r="E405" s="5"/>
    </row>
    <row r="406" s="1" customFormat="1" customHeight="1" spans="1:5">
      <c r="A406" s="5">
        <v>404</v>
      </c>
      <c r="B406" s="6" t="str">
        <f t="shared" si="30"/>
        <v>1006</v>
      </c>
      <c r="C406" s="6" t="s">
        <v>18</v>
      </c>
      <c r="D406" s="6" t="str">
        <f>"2308054029"</f>
        <v>2308054029</v>
      </c>
      <c r="E406" s="5"/>
    </row>
    <row r="407" s="1" customFormat="1" customHeight="1" spans="1:5">
      <c r="A407" s="5">
        <v>405</v>
      </c>
      <c r="B407" s="6" t="str">
        <f t="shared" ref="B407:B412" si="31">"1007"</f>
        <v>1007</v>
      </c>
      <c r="C407" s="6" t="s">
        <v>19</v>
      </c>
      <c r="D407" s="6" t="str">
        <f>"2308054105"</f>
        <v>2308054105</v>
      </c>
      <c r="E407" s="5"/>
    </row>
    <row r="408" s="1" customFormat="1" customHeight="1" spans="1:5">
      <c r="A408" s="5">
        <v>406</v>
      </c>
      <c r="B408" s="6" t="str">
        <f t="shared" si="31"/>
        <v>1007</v>
      </c>
      <c r="C408" s="6" t="s">
        <v>19</v>
      </c>
      <c r="D408" s="6" t="str">
        <f>"2308054104"</f>
        <v>2308054104</v>
      </c>
      <c r="E408" s="5"/>
    </row>
    <row r="409" s="1" customFormat="1" customHeight="1" spans="1:5">
      <c r="A409" s="5">
        <v>407</v>
      </c>
      <c r="B409" s="6" t="str">
        <f t="shared" si="31"/>
        <v>1007</v>
      </c>
      <c r="C409" s="6" t="s">
        <v>19</v>
      </c>
      <c r="D409" s="6" t="str">
        <f>"2308054030"</f>
        <v>2308054030</v>
      </c>
      <c r="E409" s="5"/>
    </row>
    <row r="410" s="1" customFormat="1" customHeight="1" spans="1:5">
      <c r="A410" s="5">
        <v>408</v>
      </c>
      <c r="B410" s="6" t="str">
        <f t="shared" si="31"/>
        <v>1007</v>
      </c>
      <c r="C410" s="6" t="s">
        <v>19</v>
      </c>
      <c r="D410" s="6" t="str">
        <f>"2308054103"</f>
        <v>2308054103</v>
      </c>
      <c r="E410" s="5"/>
    </row>
    <row r="411" s="1" customFormat="1" customHeight="1" spans="1:5">
      <c r="A411" s="5">
        <v>409</v>
      </c>
      <c r="B411" s="6" t="str">
        <f t="shared" si="31"/>
        <v>1007</v>
      </c>
      <c r="C411" s="6" t="s">
        <v>19</v>
      </c>
      <c r="D411" s="6" t="str">
        <f>"2308054101"</f>
        <v>2308054101</v>
      </c>
      <c r="E411" s="5"/>
    </row>
    <row r="412" s="1" customFormat="1" customHeight="1" spans="1:5">
      <c r="A412" s="5">
        <v>410</v>
      </c>
      <c r="B412" s="6" t="str">
        <f t="shared" si="31"/>
        <v>1007</v>
      </c>
      <c r="C412" s="6" t="s">
        <v>19</v>
      </c>
      <c r="D412" s="6" t="str">
        <f>"2308054102"</f>
        <v>2308054102</v>
      </c>
      <c r="E412" s="5"/>
    </row>
    <row r="413" s="1" customFormat="1" customHeight="1" spans="1:5">
      <c r="A413" s="5">
        <v>411</v>
      </c>
      <c r="B413" s="6" t="str">
        <f t="shared" ref="B413:B415" si="32">"1008"</f>
        <v>1008</v>
      </c>
      <c r="C413" s="6" t="s">
        <v>20</v>
      </c>
      <c r="D413" s="6" t="str">
        <f>"2308054110"</f>
        <v>2308054110</v>
      </c>
      <c r="E413" s="5"/>
    </row>
    <row r="414" s="1" customFormat="1" customHeight="1" spans="1:5">
      <c r="A414" s="5">
        <v>412</v>
      </c>
      <c r="B414" s="6" t="str">
        <f t="shared" si="32"/>
        <v>1008</v>
      </c>
      <c r="C414" s="6" t="s">
        <v>20</v>
      </c>
      <c r="D414" s="6" t="str">
        <f>"2308054107"</f>
        <v>2308054107</v>
      </c>
      <c r="E414" s="5"/>
    </row>
    <row r="415" s="1" customFormat="1" customHeight="1" spans="1:5">
      <c r="A415" s="5">
        <v>413</v>
      </c>
      <c r="B415" s="6" t="str">
        <f t="shared" si="32"/>
        <v>1008</v>
      </c>
      <c r="C415" s="6" t="s">
        <v>20</v>
      </c>
      <c r="D415" s="6" t="str">
        <f>"2308054106"</f>
        <v>2308054106</v>
      </c>
      <c r="E415" s="5"/>
    </row>
    <row r="416" s="1" customFormat="1" customHeight="1" spans="1:5">
      <c r="A416" s="5">
        <v>414</v>
      </c>
      <c r="B416" s="6" t="str">
        <f t="shared" ref="B416:B418" si="33">"1009"</f>
        <v>1009</v>
      </c>
      <c r="C416" s="6" t="s">
        <v>21</v>
      </c>
      <c r="D416" s="6" t="str">
        <f>"2308054112"</f>
        <v>2308054112</v>
      </c>
      <c r="E416" s="5"/>
    </row>
    <row r="417" s="1" customFormat="1" customHeight="1" spans="1:5">
      <c r="A417" s="5">
        <v>415</v>
      </c>
      <c r="B417" s="6" t="str">
        <f t="shared" si="33"/>
        <v>1009</v>
      </c>
      <c r="C417" s="6" t="s">
        <v>21</v>
      </c>
      <c r="D417" s="6" t="str">
        <f>"2308054114"</f>
        <v>2308054114</v>
      </c>
      <c r="E417" s="5"/>
    </row>
    <row r="418" s="1" customFormat="1" customHeight="1" spans="1:5">
      <c r="A418" s="5">
        <v>416</v>
      </c>
      <c r="B418" s="6" t="str">
        <f t="shared" si="33"/>
        <v>1009</v>
      </c>
      <c r="C418" s="6" t="s">
        <v>21</v>
      </c>
      <c r="D418" s="6" t="str">
        <f>"2308054113"</f>
        <v>2308054113</v>
      </c>
      <c r="E418" s="5"/>
    </row>
    <row r="419" s="1" customFormat="1" customHeight="1" spans="1:5">
      <c r="A419" s="5">
        <v>417</v>
      </c>
      <c r="B419" s="6" t="str">
        <f t="shared" ref="B419:B424" si="34">"1010"</f>
        <v>1010</v>
      </c>
      <c r="C419" s="6" t="s">
        <v>22</v>
      </c>
      <c r="D419" s="6" t="str">
        <f>"2308054119"</f>
        <v>2308054119</v>
      </c>
      <c r="E419" s="5"/>
    </row>
    <row r="420" s="1" customFormat="1" customHeight="1" spans="1:5">
      <c r="A420" s="5">
        <v>418</v>
      </c>
      <c r="B420" s="6" t="str">
        <f t="shared" si="34"/>
        <v>1010</v>
      </c>
      <c r="C420" s="6" t="s">
        <v>22</v>
      </c>
      <c r="D420" s="6" t="str">
        <f>"2308054117"</f>
        <v>2308054117</v>
      </c>
      <c r="E420" s="5"/>
    </row>
    <row r="421" s="1" customFormat="1" customHeight="1" spans="1:5">
      <c r="A421" s="5">
        <v>419</v>
      </c>
      <c r="B421" s="6" t="str">
        <f t="shared" si="34"/>
        <v>1010</v>
      </c>
      <c r="C421" s="6" t="s">
        <v>22</v>
      </c>
      <c r="D421" s="6" t="str">
        <f>"2308054118"</f>
        <v>2308054118</v>
      </c>
      <c r="E421" s="5"/>
    </row>
    <row r="422" s="1" customFormat="1" customHeight="1" spans="1:5">
      <c r="A422" s="5">
        <v>420</v>
      </c>
      <c r="B422" s="6" t="str">
        <f t="shared" si="34"/>
        <v>1010</v>
      </c>
      <c r="C422" s="6" t="s">
        <v>22</v>
      </c>
      <c r="D422" s="6" t="str">
        <f>"2308054116"</f>
        <v>2308054116</v>
      </c>
      <c r="E422" s="5"/>
    </row>
    <row r="423" s="1" customFormat="1" customHeight="1" spans="1:5">
      <c r="A423" s="5">
        <v>421</v>
      </c>
      <c r="B423" s="6" t="str">
        <f t="shared" si="34"/>
        <v>1010</v>
      </c>
      <c r="C423" s="6" t="s">
        <v>22</v>
      </c>
      <c r="D423" s="6" t="str">
        <f>"2308054121"</f>
        <v>2308054121</v>
      </c>
      <c r="E423" s="5"/>
    </row>
    <row r="424" s="1" customFormat="1" customHeight="1" spans="1:5">
      <c r="A424" s="5">
        <v>422</v>
      </c>
      <c r="B424" s="6" t="str">
        <f t="shared" si="34"/>
        <v>1010</v>
      </c>
      <c r="C424" s="6" t="s">
        <v>22</v>
      </c>
      <c r="D424" s="6" t="str">
        <f>"2308054120"</f>
        <v>2308054120</v>
      </c>
      <c r="E424" s="5"/>
    </row>
    <row r="425" s="1" customFormat="1" customHeight="1" spans="1:5">
      <c r="A425" s="5">
        <v>423</v>
      </c>
      <c r="B425" s="6" t="str">
        <f t="shared" ref="B425:B427" si="35">"1012"</f>
        <v>1012</v>
      </c>
      <c r="C425" s="6" t="s">
        <v>23</v>
      </c>
      <c r="D425" s="6" t="str">
        <f>"2308054126"</f>
        <v>2308054126</v>
      </c>
      <c r="E425" s="5"/>
    </row>
    <row r="426" s="1" customFormat="1" customHeight="1" spans="1:5">
      <c r="A426" s="5">
        <v>424</v>
      </c>
      <c r="B426" s="6" t="str">
        <f t="shared" si="35"/>
        <v>1012</v>
      </c>
      <c r="C426" s="6" t="s">
        <v>23</v>
      </c>
      <c r="D426" s="6" t="str">
        <f>"2308054124"</f>
        <v>2308054124</v>
      </c>
      <c r="E426" s="5"/>
    </row>
    <row r="427" s="1" customFormat="1" customHeight="1" spans="1:5">
      <c r="A427" s="5">
        <v>425</v>
      </c>
      <c r="B427" s="6" t="str">
        <f t="shared" si="35"/>
        <v>1012</v>
      </c>
      <c r="C427" s="6" t="s">
        <v>23</v>
      </c>
      <c r="D427" s="6" t="str">
        <f>"2308054123"</f>
        <v>2308054123</v>
      </c>
      <c r="E427" s="5"/>
    </row>
    <row r="428" s="1" customFormat="1" customHeight="1" spans="1:5">
      <c r="A428" s="5">
        <v>426</v>
      </c>
      <c r="B428" s="7" t="str">
        <f t="shared" ref="B428:B430" si="36">"1013"</f>
        <v>1013</v>
      </c>
      <c r="C428" s="7" t="s">
        <v>24</v>
      </c>
      <c r="D428" s="7" t="str">
        <f>"2308054203"</f>
        <v>2308054203</v>
      </c>
      <c r="E428" s="5"/>
    </row>
    <row r="429" s="1" customFormat="1" customHeight="1" spans="1:5">
      <c r="A429" s="5">
        <v>427</v>
      </c>
      <c r="B429" s="6" t="str">
        <f t="shared" si="36"/>
        <v>1013</v>
      </c>
      <c r="C429" s="6" t="s">
        <v>24</v>
      </c>
      <c r="D429" s="6" t="str">
        <f>"2308054128"</f>
        <v>2308054128</v>
      </c>
      <c r="E429" s="5"/>
    </row>
    <row r="430" s="1" customFormat="1" customHeight="1" spans="1:5">
      <c r="A430" s="5">
        <v>428</v>
      </c>
      <c r="B430" s="7" t="str">
        <f t="shared" si="36"/>
        <v>1013</v>
      </c>
      <c r="C430" s="7" t="s">
        <v>24</v>
      </c>
      <c r="D430" s="7" t="str">
        <f>"2308054205"</f>
        <v>2308054205</v>
      </c>
      <c r="E430" s="5"/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M…my</cp:lastModifiedBy>
  <dcterms:created xsi:type="dcterms:W3CDTF">2023-08-16T11:32:33Z</dcterms:created>
  <dcterms:modified xsi:type="dcterms:W3CDTF">2023-08-16T11:36:48Z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17C906EF712149E38A832F1FCB236590_11</vt:lpwstr>
  </property>
  <property fmtid="{D5CDD505-2E9C-101B-9397-08002B2CF9AE}" pid="3" name="KSOProductBuildVer">
    <vt:lpwstr>2052-12.1.0.15120</vt:lpwstr>
  </property>
  <property fmtid="{D5CDD505-2E9C-101B-9397-08002B2CF9AE}" pid="4" name="KSOReadingLayout">
    <vt:bool>true</vt:bool>
  </property>
</Properties>
</file>