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<sst xmlns="http://schemas.openxmlformats.org/spreadsheetml/2006/main" count="54" uniqueCount="15">
  <si>
    <t>安徽灵谷粮油仓储有限公司2026年公开招聘
工作人员合成成绩公示</t>
  </si>
  <si>
    <t>序号</t>
  </si>
  <si>
    <t>职位名称</t>
  </si>
  <si>
    <t>准考证号</t>
  </si>
  <si>
    <t>笔试成绩</t>
  </si>
  <si>
    <t>面试成绩</t>
  </si>
  <si>
    <t>合成成绩</t>
  </si>
  <si>
    <t>综合行政岗</t>
  </si>
  <si>
    <t>财务资产岗</t>
  </si>
  <si>
    <t>信息技术岗</t>
  </si>
  <si>
    <t>购销统计岗</t>
  </si>
  <si>
    <t>质量检测岗</t>
  </si>
  <si>
    <t>器械维修岗</t>
  </si>
  <si>
    <t>仓储保管岗</t>
  </si>
  <si>
    <t>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</si>
</sst>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0" fillId="0" borderId="0" xfId="49" applyNumberFormat="1">
      <alignment vertical="center"/>
    </xf>
    <xf numFmtId="0" fontId="2" fillId="0" borderId="0" xfId="49" applyFont="1" applyAlignment="1">
      <alignment horizontal="center" vertical="center" wrapText="1"/>
    </xf>
    <xf numFmtId="176" fontId="2" fillId="0" borderId="0" xfId="49" applyNumberFormat="1" applyFont="1" applyAlignment="1">
      <alignment horizontal="center" vertical="center" wrapText="1"/>
    </xf>
    <xf numFmtId="0" fontId="3" fillId="0" borderId="1" xfId="49" applyFont="1" applyBorder="1" applyAlignment="1">
      <alignment horizontal="center" vertical="center"/>
    </xf>
    <xf numFmtId="176" fontId="3" fillId="0" borderId="1" xfId="49" applyNumberFormat="1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176" fontId="1" fillId="0" borderId="1" xfId="49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7"/>
  <sheetViews>
    <sheetView tabSelected="1" topLeftCell="A28" workbookViewId="0">
      <selection activeCell="F42" sqref="F42"/>
    </sheetView>
  </sheetViews>
  <sheetFormatPr defaultColWidth="9" defaultRowHeight="13.5" outlineLevelCol="5"/>
  <cols>
    <col min="1" max="1" width="7.94166666666667" style="1" customWidth="1"/>
    <col min="2" max="2" width="16.625" style="1" customWidth="1"/>
    <col min="3" max="3" width="15.6666666666667" style="1" customWidth="1"/>
    <col min="4" max="5" width="12.3333333333333" style="1" customWidth="1"/>
    <col min="6" max="6" width="17" style="4" customWidth="1"/>
    <col min="7" max="16382" width="8.88333333333333" style="1"/>
    <col min="16383" max="16384" width="9" style="1"/>
  </cols>
  <sheetData>
    <row r="1" s="1" customFormat="1" ht="69" customHeight="1" spans="1:6">
      <c r="A1" s="5" t="s">
        <v>0</v>
      </c>
      <c r="B1" s="5"/>
      <c r="C1" s="5"/>
      <c r="D1" s="5"/>
      <c r="E1" s="5"/>
      <c r="F1" s="6"/>
    </row>
    <row r="2" s="2" customFormat="1" ht="40.95" customHeight="1" spans="1:6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8" t="s">
        <v>6</v>
      </c>
    </row>
    <row r="3" s="2" customFormat="1" ht="21.45" customHeight="1" spans="1:6">
      <c r="A3" s="9">
        <v>1</v>
      </c>
      <c r="B3" s="9" t="s">
        <v>7</v>
      </c>
      <c r="C3" s="9" t="str">
        <f>"2604040906"</f>
        <v>2604040906</v>
      </c>
      <c r="D3" s="10">
        <v>81.09</v>
      </c>
      <c r="E3" s="10">
        <v>76.5</v>
      </c>
      <c r="F3" s="10">
        <f t="shared" ref="F3:F44" si="0">D3*0.5+E3*0.5</f>
        <v>78.795</v>
      </c>
    </row>
    <row r="4" s="2" customFormat="1" ht="21.45" customHeight="1" spans="1:6">
      <c r="A4" s="9">
        <v>2</v>
      </c>
      <c r="B4" s="9" t="s">
        <v>7</v>
      </c>
      <c r="C4" s="9" t="str">
        <f>"2604041204"</f>
        <v>2604041204</v>
      </c>
      <c r="D4" s="10">
        <v>79.44</v>
      </c>
      <c r="E4" s="10">
        <v>76.06</v>
      </c>
      <c r="F4" s="10">
        <f t="shared" si="0"/>
        <v>77.75</v>
      </c>
    </row>
    <row r="5" s="2" customFormat="1" ht="21.45" customHeight="1" spans="1:6">
      <c r="A5" s="9">
        <v>3</v>
      </c>
      <c r="B5" s="9" t="s">
        <v>7</v>
      </c>
      <c r="C5" s="9" t="str">
        <f>"2604040512"</f>
        <v>2604040512</v>
      </c>
      <c r="D5" s="10">
        <v>78.98</v>
      </c>
      <c r="E5" s="10">
        <v>78.18</v>
      </c>
      <c r="F5" s="10">
        <f t="shared" si="0"/>
        <v>78.58</v>
      </c>
    </row>
    <row r="6" s="2" customFormat="1" ht="21.45" customHeight="1" spans="1:6">
      <c r="A6" s="9">
        <v>4</v>
      </c>
      <c r="B6" s="9" t="s">
        <v>8</v>
      </c>
      <c r="C6" s="9" t="str">
        <f>"2604041517"</f>
        <v>2604041517</v>
      </c>
      <c r="D6" s="10">
        <v>74.63</v>
      </c>
      <c r="E6" s="10">
        <v>76.26</v>
      </c>
      <c r="F6" s="10">
        <f t="shared" si="0"/>
        <v>75.445</v>
      </c>
    </row>
    <row r="7" s="2" customFormat="1" ht="21.45" customHeight="1" spans="1:6">
      <c r="A7" s="9">
        <v>5</v>
      </c>
      <c r="B7" s="9" t="s">
        <v>8</v>
      </c>
      <c r="C7" s="9" t="str">
        <f>"2604041501"</f>
        <v>2604041501</v>
      </c>
      <c r="D7" s="10">
        <v>74.38</v>
      </c>
      <c r="E7" s="10">
        <v>74.84</v>
      </c>
      <c r="F7" s="10">
        <f t="shared" si="0"/>
        <v>74.61</v>
      </c>
    </row>
    <row r="8" s="2" customFormat="1" ht="21.45" customHeight="1" spans="1:6">
      <c r="A8" s="9">
        <v>6</v>
      </c>
      <c r="B8" s="9" t="s">
        <v>8</v>
      </c>
      <c r="C8" s="9" t="str">
        <f>"2604041407"</f>
        <v>2604041407</v>
      </c>
      <c r="D8" s="10">
        <v>72.98</v>
      </c>
      <c r="E8" s="10">
        <v>73.3</v>
      </c>
      <c r="F8" s="10">
        <f t="shared" si="0"/>
        <v>73.14</v>
      </c>
    </row>
    <row r="9" s="2" customFormat="1" ht="21.45" customHeight="1" spans="1:6">
      <c r="A9" s="9">
        <v>7</v>
      </c>
      <c r="B9" s="9" t="s">
        <v>9</v>
      </c>
      <c r="C9" s="9" t="str">
        <f>"2604041626"</f>
        <v>2604041626</v>
      </c>
      <c r="D9" s="10">
        <v>78</v>
      </c>
      <c r="E9" s="10">
        <v>76.42</v>
      </c>
      <c r="F9" s="10">
        <f t="shared" si="0"/>
        <v>77.21</v>
      </c>
    </row>
    <row r="10" s="2" customFormat="1" ht="21.45" customHeight="1" spans="1:6">
      <c r="A10" s="9">
        <v>8</v>
      </c>
      <c r="B10" s="9" t="s">
        <v>9</v>
      </c>
      <c r="C10" s="9" t="str">
        <f>"2604041907"</f>
        <v>2604041907</v>
      </c>
      <c r="D10" s="10">
        <v>74.07</v>
      </c>
      <c r="E10" s="10">
        <v>74.56</v>
      </c>
      <c r="F10" s="10">
        <f t="shared" si="0"/>
        <v>74.315</v>
      </c>
    </row>
    <row r="11" s="3" customFormat="1" ht="21.45" customHeight="1" spans="1:6">
      <c r="A11" s="9">
        <v>9</v>
      </c>
      <c r="B11" s="11" t="s">
        <v>9</v>
      </c>
      <c r="C11" s="11" t="str">
        <f>"2604041606"</f>
        <v>2604041606</v>
      </c>
      <c r="D11" s="12">
        <v>73.32</v>
      </c>
      <c r="E11" s="12">
        <v>74.3</v>
      </c>
      <c r="F11" s="10">
        <f t="shared" si="0"/>
        <v>73.81</v>
      </c>
    </row>
    <row r="12" s="2" customFormat="1" ht="21.45" customHeight="1" spans="1:6">
      <c r="A12" s="9">
        <v>10</v>
      </c>
      <c r="B12" s="9" t="s">
        <v>10</v>
      </c>
      <c r="C12" s="9" t="str">
        <f>"2604042009"</f>
        <v>2604042009</v>
      </c>
      <c r="D12" s="10">
        <v>81.52</v>
      </c>
      <c r="E12" s="10">
        <v>76.58</v>
      </c>
      <c r="F12" s="10">
        <f t="shared" si="0"/>
        <v>79.05</v>
      </c>
    </row>
    <row r="13" s="2" customFormat="1" ht="21.45" customHeight="1" spans="1:6">
      <c r="A13" s="9">
        <v>11</v>
      </c>
      <c r="B13" s="9" t="s">
        <v>10</v>
      </c>
      <c r="C13" s="9" t="str">
        <f>"2604042023"</f>
        <v>2604042023</v>
      </c>
      <c r="D13" s="10">
        <v>79.86</v>
      </c>
      <c r="E13" s="10">
        <v>75.02</v>
      </c>
      <c r="F13" s="10">
        <f t="shared" si="0"/>
        <v>77.44</v>
      </c>
    </row>
    <row r="14" s="2" customFormat="1" ht="21.45" customHeight="1" spans="1:6">
      <c r="A14" s="9">
        <v>12</v>
      </c>
      <c r="B14" s="9" t="s">
        <v>10</v>
      </c>
      <c r="C14" s="9" t="str">
        <f>"2604042020"</f>
        <v>2604042020</v>
      </c>
      <c r="D14" s="10">
        <v>78.86</v>
      </c>
      <c r="E14" s="10">
        <v>75.34</v>
      </c>
      <c r="F14" s="10">
        <f t="shared" si="0"/>
        <v>77.1</v>
      </c>
    </row>
    <row r="15" s="2" customFormat="1" ht="21.45" customHeight="1" spans="1:6">
      <c r="A15" s="9">
        <v>13</v>
      </c>
      <c r="B15" s="9" t="s">
        <v>10</v>
      </c>
      <c r="C15" s="9" t="str">
        <f>"2604042403"</f>
        <v>2604042403</v>
      </c>
      <c r="D15" s="10">
        <v>76.58</v>
      </c>
      <c r="E15" s="10">
        <v>77.34</v>
      </c>
      <c r="F15" s="10">
        <f t="shared" si="0"/>
        <v>76.96</v>
      </c>
    </row>
    <row r="16" s="2" customFormat="1" ht="21.45" customHeight="1" spans="1:6">
      <c r="A16" s="9">
        <v>14</v>
      </c>
      <c r="B16" s="9" t="s">
        <v>10</v>
      </c>
      <c r="C16" s="9" t="str">
        <f>"2604042211"</f>
        <v>2604042211</v>
      </c>
      <c r="D16" s="10">
        <v>76.06</v>
      </c>
      <c r="E16" s="10">
        <v>74.36</v>
      </c>
      <c r="F16" s="10">
        <f t="shared" si="0"/>
        <v>75.21</v>
      </c>
    </row>
    <row r="17" s="3" customFormat="1" ht="21.45" customHeight="1" spans="1:6">
      <c r="A17" s="9">
        <v>15</v>
      </c>
      <c r="B17" s="11" t="s">
        <v>10</v>
      </c>
      <c r="C17" s="11" t="str">
        <f>"2604042302"</f>
        <v>2604042302</v>
      </c>
      <c r="D17" s="12">
        <v>74.36</v>
      </c>
      <c r="E17" s="12">
        <v>74.4</v>
      </c>
      <c r="F17" s="10">
        <f t="shared" si="0"/>
        <v>74.38</v>
      </c>
    </row>
    <row r="18" s="2" customFormat="1" ht="21.45" customHeight="1" spans="1:6">
      <c r="A18" s="9">
        <v>16</v>
      </c>
      <c r="B18" s="9" t="s">
        <v>11</v>
      </c>
      <c r="C18" s="9" t="str">
        <f>"2604042420"</f>
        <v>2604042420</v>
      </c>
      <c r="D18" s="10">
        <v>67.63</v>
      </c>
      <c r="E18" s="10">
        <v>76.34</v>
      </c>
      <c r="F18" s="10">
        <f t="shared" si="0"/>
        <v>71.985</v>
      </c>
    </row>
    <row r="19" s="3" customFormat="1" ht="21.45" customHeight="1" spans="1:6">
      <c r="A19" s="9">
        <v>17</v>
      </c>
      <c r="B19" s="11" t="s">
        <v>11</v>
      </c>
      <c r="C19" s="11" t="str">
        <f>"2604042505"</f>
        <v>2604042505</v>
      </c>
      <c r="D19" s="12">
        <v>66.8</v>
      </c>
      <c r="E19" s="12">
        <v>75.52</v>
      </c>
      <c r="F19" s="10">
        <f t="shared" si="0"/>
        <v>71.16</v>
      </c>
    </row>
    <row r="20" s="3" customFormat="1" ht="21.45" customHeight="1" spans="1:6">
      <c r="A20" s="9">
        <v>18</v>
      </c>
      <c r="B20" s="11" t="s">
        <v>11</v>
      </c>
      <c r="C20" s="11" t="str">
        <f>"2604042421"</f>
        <v>2604042421</v>
      </c>
      <c r="D20" s="12">
        <v>65.75</v>
      </c>
      <c r="E20" s="12">
        <v>75.66</v>
      </c>
      <c r="F20" s="10">
        <f t="shared" si="0"/>
        <v>70.705</v>
      </c>
    </row>
    <row r="21" s="2" customFormat="1" ht="21.45" customHeight="1" spans="1:6">
      <c r="A21" s="9">
        <v>19</v>
      </c>
      <c r="B21" s="9" t="s">
        <v>12</v>
      </c>
      <c r="C21" s="9" t="str">
        <f>"2604042906"</f>
        <v>2604042906</v>
      </c>
      <c r="D21" s="10">
        <v>82.37</v>
      </c>
      <c r="E21" s="10">
        <v>75.98</v>
      </c>
      <c r="F21" s="10">
        <f t="shared" si="0"/>
        <v>79.175</v>
      </c>
    </row>
    <row r="22" s="2" customFormat="1" ht="21.45" customHeight="1" spans="1:6">
      <c r="A22" s="9">
        <v>20</v>
      </c>
      <c r="B22" s="9" t="s">
        <v>12</v>
      </c>
      <c r="C22" s="9" t="str">
        <f>"2604042717"</f>
        <v>2604042717</v>
      </c>
      <c r="D22" s="10">
        <v>80.16</v>
      </c>
      <c r="E22" s="10">
        <v>74.04</v>
      </c>
      <c r="F22" s="10">
        <f t="shared" si="0"/>
        <v>77.1</v>
      </c>
    </row>
    <row r="23" s="2" customFormat="1" ht="21.45" customHeight="1" spans="1:6">
      <c r="A23" s="9">
        <v>21</v>
      </c>
      <c r="B23" s="9" t="s">
        <v>12</v>
      </c>
      <c r="C23" s="9" t="str">
        <f>"2604043002"</f>
        <v>2604043002</v>
      </c>
      <c r="D23" s="10">
        <v>79.12</v>
      </c>
      <c r="E23" s="10">
        <v>74.38</v>
      </c>
      <c r="F23" s="10">
        <f t="shared" si="0"/>
        <v>76.75</v>
      </c>
    </row>
    <row r="24" s="2" customFormat="1" ht="21.45" customHeight="1" spans="1:6">
      <c r="A24" s="9">
        <v>22</v>
      </c>
      <c r="B24" s="9" t="s">
        <v>12</v>
      </c>
      <c r="C24" s="9" t="str">
        <f>"2604042625"</f>
        <v>2604042625</v>
      </c>
      <c r="D24" s="10">
        <v>78.3</v>
      </c>
      <c r="E24" s="10">
        <v>75.74</v>
      </c>
      <c r="F24" s="10">
        <f t="shared" si="0"/>
        <v>77.02</v>
      </c>
    </row>
    <row r="25" s="2" customFormat="1" ht="21.45" customHeight="1" spans="1:6">
      <c r="A25" s="9">
        <v>23</v>
      </c>
      <c r="B25" s="9" t="s">
        <v>12</v>
      </c>
      <c r="C25" s="9" t="str">
        <f>"2604042920"</f>
        <v>2604042920</v>
      </c>
      <c r="D25" s="10">
        <v>77.24</v>
      </c>
      <c r="E25" s="10">
        <v>75.2</v>
      </c>
      <c r="F25" s="10">
        <f t="shared" si="0"/>
        <v>76.22</v>
      </c>
    </row>
    <row r="26" s="2" customFormat="1" ht="21.45" customHeight="1" spans="1:6">
      <c r="A26" s="9">
        <v>24</v>
      </c>
      <c r="B26" s="9" t="s">
        <v>12</v>
      </c>
      <c r="C26" s="9" t="str">
        <f>"2604042524"</f>
        <v>2604042524</v>
      </c>
      <c r="D26" s="10">
        <v>76.64</v>
      </c>
      <c r="E26" s="10">
        <v>77.46</v>
      </c>
      <c r="F26" s="10">
        <f t="shared" si="0"/>
        <v>77.05</v>
      </c>
    </row>
    <row r="27" s="2" customFormat="1" ht="21.45" customHeight="1" spans="1:6">
      <c r="A27" s="9">
        <v>25</v>
      </c>
      <c r="B27" s="9" t="s">
        <v>13</v>
      </c>
      <c r="C27" s="9" t="str">
        <f>"2604043126"</f>
        <v>2604043126</v>
      </c>
      <c r="D27" s="10">
        <v>75.55</v>
      </c>
      <c r="E27" s="10">
        <v>75.98</v>
      </c>
      <c r="F27" s="10">
        <f t="shared" si="0"/>
        <v>75.765</v>
      </c>
    </row>
    <row r="28" s="2" customFormat="1" ht="21.45" customHeight="1" spans="1:6">
      <c r="A28" s="9">
        <v>26</v>
      </c>
      <c r="B28" s="9" t="s">
        <v>13</v>
      </c>
      <c r="C28" s="9" t="str">
        <f>"2604043112"</f>
        <v>2604043112</v>
      </c>
      <c r="D28" s="10">
        <v>74.06</v>
      </c>
      <c r="E28" s="10">
        <v>77.16</v>
      </c>
      <c r="F28" s="10">
        <f t="shared" si="0"/>
        <v>75.61</v>
      </c>
    </row>
    <row r="29" s="2" customFormat="1" ht="21.45" customHeight="1" spans="1:6">
      <c r="A29" s="9">
        <v>27</v>
      </c>
      <c r="B29" s="9" t="s">
        <v>13</v>
      </c>
      <c r="C29" s="9" t="str">
        <f>"2604043113"</f>
        <v>2604043113</v>
      </c>
      <c r="D29" s="10">
        <v>73.64</v>
      </c>
      <c r="E29" s="10">
        <v>77.28</v>
      </c>
      <c r="F29" s="10">
        <f t="shared" si="0"/>
        <v>75.46</v>
      </c>
    </row>
    <row r="30" s="2" customFormat="1" ht="21.45" customHeight="1" spans="1:6">
      <c r="A30" s="9">
        <v>28</v>
      </c>
      <c r="B30" s="9" t="s">
        <v>13</v>
      </c>
      <c r="C30" s="9" t="str">
        <f>"2604043204"</f>
        <v>2604043204</v>
      </c>
      <c r="D30" s="10">
        <v>72.04</v>
      </c>
      <c r="E30" s="10">
        <v>76.34</v>
      </c>
      <c r="F30" s="10">
        <f t="shared" si="0"/>
        <v>74.19</v>
      </c>
    </row>
    <row r="31" s="2" customFormat="1" ht="21.45" customHeight="1" spans="1:6">
      <c r="A31" s="9">
        <v>29</v>
      </c>
      <c r="B31" s="9" t="s">
        <v>13</v>
      </c>
      <c r="C31" s="9" t="str">
        <f>"2604043202"</f>
        <v>2604043202</v>
      </c>
      <c r="D31" s="10">
        <v>71.6</v>
      </c>
      <c r="E31" s="10">
        <v>75.28</v>
      </c>
      <c r="F31" s="10">
        <f t="shared" si="0"/>
        <v>73.44</v>
      </c>
    </row>
    <row r="32" s="2" customFormat="1" ht="21.45" customHeight="1" spans="1:6">
      <c r="A32" s="9">
        <v>30</v>
      </c>
      <c r="B32" s="9" t="s">
        <v>13</v>
      </c>
      <c r="C32" s="9" t="str">
        <f>"2604043111"</f>
        <v>2604043111</v>
      </c>
      <c r="D32" s="10">
        <v>71.05</v>
      </c>
      <c r="E32" s="10">
        <v>74.08</v>
      </c>
      <c r="F32" s="10">
        <f t="shared" si="0"/>
        <v>72.565</v>
      </c>
    </row>
    <row r="33" s="2" customFormat="1" ht="21.45" customHeight="1" spans="1:6">
      <c r="A33" s="9">
        <v>31</v>
      </c>
      <c r="B33" s="9" t="s">
        <v>13</v>
      </c>
      <c r="C33" s="9" t="str">
        <f>"2604043123"</f>
        <v>2604043123</v>
      </c>
      <c r="D33" s="10">
        <v>70.97</v>
      </c>
      <c r="E33" s="10">
        <v>75.14</v>
      </c>
      <c r="F33" s="10">
        <f t="shared" si="0"/>
        <v>73.055</v>
      </c>
    </row>
    <row r="34" s="2" customFormat="1" ht="21.45" customHeight="1" spans="1:6">
      <c r="A34" s="9">
        <v>32</v>
      </c>
      <c r="B34" s="9" t="s">
        <v>13</v>
      </c>
      <c r="C34" s="9" t="str">
        <f>"2604043010"</f>
        <v>2604043010</v>
      </c>
      <c r="D34" s="10">
        <v>70.04</v>
      </c>
      <c r="E34" s="10">
        <v>74.56</v>
      </c>
      <c r="F34" s="10">
        <f t="shared" si="0"/>
        <v>72.3</v>
      </c>
    </row>
    <row r="35" s="2" customFormat="1" ht="21.45" customHeight="1" spans="1:6">
      <c r="A35" s="9">
        <v>33</v>
      </c>
      <c r="B35" s="9" t="s">
        <v>13</v>
      </c>
      <c r="C35" s="9" t="str">
        <f>"2604043220"</f>
        <v>2604043220</v>
      </c>
      <c r="D35" s="10">
        <v>69.98</v>
      </c>
      <c r="E35" s="10">
        <v>74.56</v>
      </c>
      <c r="F35" s="10">
        <f t="shared" si="0"/>
        <v>72.27</v>
      </c>
    </row>
    <row r="36" s="2" customFormat="1" ht="21.45" customHeight="1" spans="1:6">
      <c r="A36" s="9">
        <v>34</v>
      </c>
      <c r="B36" s="9" t="s">
        <v>13</v>
      </c>
      <c r="C36" s="9" t="str">
        <f>"2604043011"</f>
        <v>2604043011</v>
      </c>
      <c r="D36" s="10">
        <v>68.15</v>
      </c>
      <c r="E36" s="10">
        <v>73.9</v>
      </c>
      <c r="F36" s="10">
        <f t="shared" si="0"/>
        <v>71.025</v>
      </c>
    </row>
    <row r="37" s="2" customFormat="1" ht="21.45" customHeight="1" spans="1:6">
      <c r="A37" s="9">
        <v>35</v>
      </c>
      <c r="B37" s="9" t="s">
        <v>13</v>
      </c>
      <c r="C37" s="9" t="str">
        <f>"2604043120"</f>
        <v>2604043120</v>
      </c>
      <c r="D37" s="10">
        <v>67.27</v>
      </c>
      <c r="E37" s="10">
        <v>75.4</v>
      </c>
      <c r="F37" s="10">
        <f t="shared" si="0"/>
        <v>71.335</v>
      </c>
    </row>
    <row r="38" s="2" customFormat="1" ht="21.45" customHeight="1" spans="1:6">
      <c r="A38" s="9">
        <v>36</v>
      </c>
      <c r="B38" s="9" t="s">
        <v>13</v>
      </c>
      <c r="C38" s="9" t="str">
        <f>"2604043125"</f>
        <v>2604043125</v>
      </c>
      <c r="D38" s="10">
        <v>66.52</v>
      </c>
      <c r="E38" s="10">
        <v>74.88</v>
      </c>
      <c r="F38" s="10">
        <f t="shared" si="0"/>
        <v>70.7</v>
      </c>
    </row>
    <row r="39" s="2" customFormat="1" ht="21.45" customHeight="1" spans="1:6">
      <c r="A39" s="9">
        <v>37</v>
      </c>
      <c r="B39" s="9" t="s">
        <v>13</v>
      </c>
      <c r="C39" s="9" t="str">
        <f>"2604043114"</f>
        <v>2604043114</v>
      </c>
      <c r="D39" s="10">
        <v>65.62</v>
      </c>
      <c r="E39" s="10">
        <v>77.44</v>
      </c>
      <c r="F39" s="10">
        <f t="shared" si="0"/>
        <v>71.53</v>
      </c>
    </row>
    <row r="40" s="2" customFormat="1" ht="21.45" customHeight="1" spans="1:6">
      <c r="A40" s="9">
        <v>38</v>
      </c>
      <c r="B40" s="9" t="s">
        <v>13</v>
      </c>
      <c r="C40" s="9" t="str">
        <f>"2604043025"</f>
        <v>2604043025</v>
      </c>
      <c r="D40" s="10">
        <v>65.15</v>
      </c>
      <c r="E40" s="10">
        <v>74.98</v>
      </c>
      <c r="F40" s="10">
        <f t="shared" si="0"/>
        <v>70.065</v>
      </c>
    </row>
    <row r="41" s="2" customFormat="1" ht="21.45" customHeight="1" spans="1:6">
      <c r="A41" s="9">
        <v>39</v>
      </c>
      <c r="B41" s="9" t="s">
        <v>13</v>
      </c>
      <c r="C41" s="9" t="str">
        <f>"2604043216"</f>
        <v>2604043216</v>
      </c>
      <c r="D41" s="10">
        <v>64.87</v>
      </c>
      <c r="E41" s="10">
        <v>73.72</v>
      </c>
      <c r="F41" s="10">
        <f t="shared" si="0"/>
        <v>69.295</v>
      </c>
    </row>
    <row r="42" s="2" customFormat="1" ht="21.45" customHeight="1" spans="1:6">
      <c r="A42" s="9">
        <v>40</v>
      </c>
      <c r="B42" s="9" t="s">
        <v>13</v>
      </c>
      <c r="C42" s="9" t="str">
        <f>"2604043215"</f>
        <v>2604043215</v>
      </c>
      <c r="D42" s="10">
        <v>64.75</v>
      </c>
      <c r="E42" s="10">
        <v>74.94</v>
      </c>
      <c r="F42" s="10">
        <f t="shared" si="0"/>
        <v>69.845</v>
      </c>
    </row>
    <row r="43" s="2" customFormat="1" ht="21.45" customHeight="1" spans="1:6">
      <c r="A43" s="9">
        <v>41</v>
      </c>
      <c r="B43" s="9" t="s">
        <v>13</v>
      </c>
      <c r="C43" s="9" t="str">
        <f>"2604043127"</f>
        <v>2604043127</v>
      </c>
      <c r="D43" s="10">
        <v>64.73</v>
      </c>
      <c r="E43" s="10">
        <v>75.22</v>
      </c>
      <c r="F43" s="10">
        <f t="shared" si="0"/>
        <v>69.975</v>
      </c>
    </row>
    <row r="44" s="2" customFormat="1" ht="21.45" customHeight="1" spans="1:6">
      <c r="A44" s="9">
        <v>42</v>
      </c>
      <c r="B44" s="9" t="s">
        <v>13</v>
      </c>
      <c r="C44" s="9" t="str">
        <f>"2604043208"</f>
        <v>2604043208</v>
      </c>
      <c r="D44" s="10">
        <v>64.32</v>
      </c>
      <c r="E44" s="10">
        <v>70.94</v>
      </c>
      <c r="F44" s="10">
        <f t="shared" si="0"/>
        <v>67.63</v>
      </c>
    </row>
    <row r="45" s="2" customFormat="1" ht="21.45" customHeight="1" spans="1:6">
      <c r="A45" s="9">
        <v>43</v>
      </c>
      <c r="B45" s="9" t="s">
        <v>13</v>
      </c>
      <c r="C45" s="9" t="str">
        <f>"2604043105"</f>
        <v>2604043105</v>
      </c>
      <c r="D45" s="10">
        <v>63.71</v>
      </c>
      <c r="E45" s="10" t="s">
        <v>14</v>
      </c>
      <c r="F45" s="10"/>
    </row>
    <row r="46" s="2" customFormat="1" ht="21.45" customHeight="1" spans="1:6">
      <c r="A46" s="9">
        <v>44</v>
      </c>
      <c r="B46" s="9" t="s">
        <v>13</v>
      </c>
      <c r="C46" s="9" t="str">
        <f>"2604043116"</f>
        <v>2604043116</v>
      </c>
      <c r="D46" s="10">
        <v>63.67</v>
      </c>
      <c r="E46" s="10">
        <v>74.88</v>
      </c>
      <c r="F46" s="10">
        <f>D46*0.5+E46*0.5</f>
        <v>69.275</v>
      </c>
    </row>
    <row r="47" s="2" customFormat="1" ht="21.45" customHeight="1" spans="1:6">
      <c r="A47" s="9">
        <v>45</v>
      </c>
      <c r="B47" s="9" t="s">
        <v>13</v>
      </c>
      <c r="C47" s="9" t="str">
        <f>"2604043014"</f>
        <v>2604043014</v>
      </c>
      <c r="D47" s="10">
        <v>63.55</v>
      </c>
      <c r="E47" s="10" t="s">
        <v>14</v>
      </c>
      <c r="F47" s="10"/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風旗</cp:lastModifiedBy>
  <dcterms:created xsi:type="dcterms:W3CDTF">2026-05-01T05:34:00Z</dcterms:created>
  <dcterms:modified xsi:type="dcterms:W3CDTF">2026-05-01T05:38:49Z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AF08D8715013454CB9DB9A753CC7F064_11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