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Sheet1!$A$2:$XEX$355</definedName>
  </definedNames>
  <calcPr calcId="144525"/>
</workbook>
</file>

<file path=xl/sharedStrings.xml><?xml version="1.0" encoding="utf-8"?>
<sst xmlns="http://schemas.openxmlformats.org/spreadsheetml/2006/main" count="108" uniqueCount="7">
  <si>
    <t>灵璧县中医院公开招聘笔试成绩公示</t>
  </si>
  <si>
    <t>序号</t>
  </si>
  <si>
    <t>准考证号</t>
  </si>
  <si>
    <t>岗位代码</t>
  </si>
  <si>
    <t>笔试成绩</t>
  </si>
  <si>
    <t>备注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</si>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</sst>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5"/>
  <sheetViews>
    <sheetView tabSelected="1" topLeftCell="A328" workbookViewId="0">
      <selection activeCell="E9" sqref="E9"/>
    </sheetView>
  </sheetViews>
  <sheetFormatPr defaultColWidth="9" defaultRowHeight="14.25" outlineLevelCol="4"/>
  <cols>
    <col min="2" max="2" width="19.875" style="2" customWidth="1"/>
    <col min="3" max="3" width="12.875" style="2" customWidth="1"/>
    <col min="4" max="5" width="18.875" style="2" customWidth="1"/>
    <col min="6" max="16378" width="9" style="2"/>
  </cols>
  <sheetData>
    <row r="1" ht="25.5" spans="1:5">
      <c r="A1" s="3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</row>
    <row r="3" s="2" customFormat="1" spans="1:5">
      <c r="A3" s="8">
        <v>1</v>
      </c>
      <c r="B3" s="9" t="str">
        <f>"2021070101"</f>
        <v>2021070101</v>
      </c>
      <c r="C3" s="9" t="str">
        <f>"210501"</f>
        <v>210501</v>
      </c>
      <c r="D3" s="10" t="s">
        <v>6</v>
      </c>
      <c r="E3" s="8"/>
    </row>
    <row r="4" s="2" customFormat="1" spans="1:5">
      <c r="A4" s="8">
        <v>2</v>
      </c>
      <c r="B4" s="9" t="str">
        <f>"2021070102"</f>
        <v>2021070102</v>
      </c>
      <c r="C4" s="9" t="str">
        <f>"210501"</f>
        <v>210501</v>
      </c>
      <c r="D4" s="10" t="s">
        <v>6</v>
      </c>
      <c r="E4" s="8"/>
    </row>
    <row r="5" s="2" customFormat="1" spans="1:5">
      <c r="A5" s="8">
        <v>3</v>
      </c>
      <c r="B5" s="9" t="str">
        <f>"2021070103"</f>
        <v>2021070103</v>
      </c>
      <c r="C5" s="9" t="str">
        <f>"210501"</f>
        <v>210501</v>
      </c>
      <c r="D5" s="10">
        <v>58</v>
      </c>
      <c r="E5" s="8"/>
    </row>
    <row r="6" s="2" customFormat="1" spans="1:5">
      <c r="A6" s="8">
        <v>4</v>
      </c>
      <c r="B6" s="9" t="str">
        <f>"2021070104"</f>
        <v>2021070104</v>
      </c>
      <c r="C6" s="9" t="str">
        <f>"210501"</f>
        <v>210501</v>
      </c>
      <c r="D6" s="10">
        <v>36</v>
      </c>
      <c r="E6" s="8"/>
    </row>
    <row r="7" s="2" customFormat="1" spans="1:5">
      <c r="A7" s="8">
        <v>5</v>
      </c>
      <c r="B7" s="9" t="str">
        <f>"2021070105"</f>
        <v>2021070105</v>
      </c>
      <c r="C7" s="9" t="str">
        <f t="shared" ref="C7:C24" si="0">"210503"</f>
        <v>210503</v>
      </c>
      <c r="D7" s="10" t="s">
        <v>6</v>
      </c>
      <c r="E7" s="8"/>
    </row>
    <row r="8" s="2" customFormat="1" spans="1:5">
      <c r="A8" s="8">
        <v>6</v>
      </c>
      <c r="B8" s="9" t="str">
        <f>"2021070106"</f>
        <v>2021070106</v>
      </c>
      <c r="C8" s="9" t="str">
        <f t="shared" si="0"/>
        <v>210503</v>
      </c>
      <c r="D8" s="10">
        <v>64.4</v>
      </c>
      <c r="E8" s="8"/>
    </row>
    <row r="9" s="2" customFormat="1" spans="1:5">
      <c r="A9" s="8">
        <v>7</v>
      </c>
      <c r="B9" s="9" t="str">
        <f>"2021070107"</f>
        <v>2021070107</v>
      </c>
      <c r="C9" s="9" t="str">
        <f t="shared" si="0"/>
        <v>210503</v>
      </c>
      <c r="D9" s="10">
        <v>63.6</v>
      </c>
      <c r="E9" s="8"/>
    </row>
    <row r="10" s="2" customFormat="1" spans="1:5">
      <c r="A10" s="8">
        <v>8</v>
      </c>
      <c r="B10" s="9" t="str">
        <f>"2021070108"</f>
        <v>2021070108</v>
      </c>
      <c r="C10" s="9" t="str">
        <f t="shared" si="0"/>
        <v>210503</v>
      </c>
      <c r="D10" s="10">
        <v>59.6</v>
      </c>
      <c r="E10" s="8"/>
    </row>
    <row r="11" s="2" customFormat="1" spans="1:5">
      <c r="A11" s="8">
        <v>9</v>
      </c>
      <c r="B11" s="9" t="str">
        <f>"2021070109"</f>
        <v>2021070109</v>
      </c>
      <c r="C11" s="9" t="str">
        <f t="shared" si="0"/>
        <v>210503</v>
      </c>
      <c r="D11" s="10">
        <v>67.1</v>
      </c>
      <c r="E11" s="8"/>
    </row>
    <row r="12" s="2" customFormat="1" spans="1:5">
      <c r="A12" s="8">
        <v>10</v>
      </c>
      <c r="B12" s="9" t="str">
        <f>"2021070110"</f>
        <v>2021070110</v>
      </c>
      <c r="C12" s="9" t="str">
        <f t="shared" si="0"/>
        <v>210503</v>
      </c>
      <c r="D12" s="10">
        <v>56.9</v>
      </c>
      <c r="E12" s="8"/>
    </row>
    <row r="13" s="2" customFormat="1" spans="1:5">
      <c r="A13" s="8">
        <v>11</v>
      </c>
      <c r="B13" s="9" t="str">
        <f>"2021070111"</f>
        <v>2021070111</v>
      </c>
      <c r="C13" s="9" t="str">
        <f t="shared" si="0"/>
        <v>210503</v>
      </c>
      <c r="D13" s="10">
        <v>52.9</v>
      </c>
      <c r="E13" s="8"/>
    </row>
    <row r="14" s="2" customFormat="1" spans="1:5">
      <c r="A14" s="8">
        <v>12</v>
      </c>
      <c r="B14" s="9" t="str">
        <f>"2021070112"</f>
        <v>2021070112</v>
      </c>
      <c r="C14" s="9" t="str">
        <f t="shared" si="0"/>
        <v>210503</v>
      </c>
      <c r="D14" s="10">
        <v>34.5</v>
      </c>
      <c r="E14" s="8"/>
    </row>
    <row r="15" s="2" customFormat="1" spans="1:5">
      <c r="A15" s="8">
        <v>13</v>
      </c>
      <c r="B15" s="9" t="str">
        <f>"2021070113"</f>
        <v>2021070113</v>
      </c>
      <c r="C15" s="9" t="str">
        <f t="shared" si="0"/>
        <v>210503</v>
      </c>
      <c r="D15" s="10">
        <v>52.9</v>
      </c>
      <c r="E15" s="8"/>
    </row>
    <row r="16" s="2" customFormat="1" spans="1:5">
      <c r="A16" s="8">
        <v>14</v>
      </c>
      <c r="B16" s="9" t="str">
        <f>"2021070114"</f>
        <v>2021070114</v>
      </c>
      <c r="C16" s="9" t="str">
        <f t="shared" si="0"/>
        <v>210503</v>
      </c>
      <c r="D16" s="10">
        <v>55.4</v>
      </c>
      <c r="E16" s="8"/>
    </row>
    <row r="17" s="2" customFormat="1" spans="1:5">
      <c r="A17" s="8">
        <v>15</v>
      </c>
      <c r="B17" s="9" t="str">
        <f>"2021070115"</f>
        <v>2021070115</v>
      </c>
      <c r="C17" s="9" t="str">
        <f t="shared" si="0"/>
        <v>210503</v>
      </c>
      <c r="D17" s="10">
        <v>54.9</v>
      </c>
      <c r="E17" s="8"/>
    </row>
    <row r="18" s="2" customFormat="1" spans="1:5">
      <c r="A18" s="8">
        <v>16</v>
      </c>
      <c r="B18" s="9" t="str">
        <f>"2021070116"</f>
        <v>2021070116</v>
      </c>
      <c r="C18" s="9" t="str">
        <f t="shared" si="0"/>
        <v>210503</v>
      </c>
      <c r="D18" s="10">
        <v>60.1</v>
      </c>
      <c r="E18" s="8"/>
    </row>
    <row r="19" s="2" customFormat="1" spans="1:5">
      <c r="A19" s="8">
        <v>17</v>
      </c>
      <c r="B19" s="9" t="str">
        <f>"2021070117"</f>
        <v>2021070117</v>
      </c>
      <c r="C19" s="9" t="str">
        <f t="shared" si="0"/>
        <v>210503</v>
      </c>
      <c r="D19" s="10">
        <v>57</v>
      </c>
      <c r="E19" s="8"/>
    </row>
    <row r="20" s="2" customFormat="1" spans="1:5">
      <c r="A20" s="8">
        <v>18</v>
      </c>
      <c r="B20" s="9" t="str">
        <f>"2021070118"</f>
        <v>2021070118</v>
      </c>
      <c r="C20" s="9" t="str">
        <f t="shared" si="0"/>
        <v>210503</v>
      </c>
      <c r="D20" s="10">
        <v>61.3</v>
      </c>
      <c r="E20" s="8"/>
    </row>
    <row r="21" s="2" customFormat="1" spans="1:5">
      <c r="A21" s="8">
        <v>19</v>
      </c>
      <c r="B21" s="9" t="str">
        <f>"2021070119"</f>
        <v>2021070119</v>
      </c>
      <c r="C21" s="9" t="str">
        <f t="shared" si="0"/>
        <v>210503</v>
      </c>
      <c r="D21" s="10">
        <v>56.7</v>
      </c>
      <c r="E21" s="8"/>
    </row>
    <row r="22" s="2" customFormat="1" spans="1:5">
      <c r="A22" s="8">
        <v>20</v>
      </c>
      <c r="B22" s="9" t="str">
        <f>"2021070120"</f>
        <v>2021070120</v>
      </c>
      <c r="C22" s="9" t="str">
        <f t="shared" si="0"/>
        <v>210503</v>
      </c>
      <c r="D22" s="10" t="s">
        <v>6</v>
      </c>
      <c r="E22" s="8"/>
    </row>
    <row r="23" s="2" customFormat="1" spans="1:5">
      <c r="A23" s="8">
        <v>21</v>
      </c>
      <c r="B23" s="9" t="str">
        <f>"2021070121"</f>
        <v>2021070121</v>
      </c>
      <c r="C23" s="9" t="str">
        <f t="shared" si="0"/>
        <v>210503</v>
      </c>
      <c r="D23" s="10">
        <v>59.6</v>
      </c>
      <c r="E23" s="8"/>
    </row>
    <row r="24" s="2" customFormat="1" spans="1:5">
      <c r="A24" s="8">
        <v>22</v>
      </c>
      <c r="B24" s="9" t="str">
        <f>"2021070122"</f>
        <v>2021070122</v>
      </c>
      <c r="C24" s="9" t="str">
        <f t="shared" si="0"/>
        <v>210503</v>
      </c>
      <c r="D24" s="10">
        <v>64.9</v>
      </c>
      <c r="E24" s="8"/>
    </row>
    <row r="25" s="2" customFormat="1" spans="1:5">
      <c r="A25" s="8">
        <v>23</v>
      </c>
      <c r="B25" s="9" t="str">
        <f>"2021070123"</f>
        <v>2021070123</v>
      </c>
      <c r="C25" s="9" t="str">
        <f>"210504"</f>
        <v>210504</v>
      </c>
      <c r="D25" s="10">
        <v>52.5</v>
      </c>
      <c r="E25" s="8"/>
    </row>
    <row r="26" s="2" customFormat="1" spans="1:5">
      <c r="A26" s="8">
        <v>24</v>
      </c>
      <c r="B26" s="9" t="str">
        <f>"2021070124"</f>
        <v>2021070124</v>
      </c>
      <c r="C26" s="9" t="str">
        <f>"210504"</f>
        <v>210504</v>
      </c>
      <c r="D26" s="10" t="s">
        <v>6</v>
      </c>
      <c r="E26" s="8"/>
    </row>
    <row r="27" s="2" customFormat="1" spans="1:5">
      <c r="A27" s="8">
        <v>25</v>
      </c>
      <c r="B27" s="9" t="str">
        <f>"2021070125"</f>
        <v>2021070125</v>
      </c>
      <c r="C27" s="9" t="str">
        <f t="shared" ref="C27:C86" si="1">"210507"</f>
        <v>210507</v>
      </c>
      <c r="D27" s="10">
        <v>42.3</v>
      </c>
      <c r="E27" s="8"/>
    </row>
    <row r="28" s="2" customFormat="1" spans="1:5">
      <c r="A28" s="8">
        <v>26</v>
      </c>
      <c r="B28" s="9" t="str">
        <f>"2021070126"</f>
        <v>2021070126</v>
      </c>
      <c r="C28" s="9" t="str">
        <f t="shared" si="1"/>
        <v>210507</v>
      </c>
      <c r="D28" s="10">
        <v>47.7</v>
      </c>
      <c r="E28" s="8"/>
    </row>
    <row r="29" s="2" customFormat="1" spans="1:5">
      <c r="A29" s="8">
        <v>27</v>
      </c>
      <c r="B29" s="9" t="str">
        <f>"2021070127"</f>
        <v>2021070127</v>
      </c>
      <c r="C29" s="9" t="str">
        <f t="shared" si="1"/>
        <v>210507</v>
      </c>
      <c r="D29" s="10">
        <v>39.6</v>
      </c>
      <c r="E29" s="8"/>
    </row>
    <row r="30" s="2" customFormat="1" spans="1:5">
      <c r="A30" s="8">
        <v>28</v>
      </c>
      <c r="B30" s="9" t="str">
        <f>"2021070128"</f>
        <v>2021070128</v>
      </c>
      <c r="C30" s="9" t="str">
        <f t="shared" si="1"/>
        <v>210507</v>
      </c>
      <c r="D30" s="10">
        <v>46.3</v>
      </c>
      <c r="E30" s="8"/>
    </row>
    <row r="31" s="2" customFormat="1" spans="1:5">
      <c r="A31" s="8">
        <v>29</v>
      </c>
      <c r="B31" s="9" t="str">
        <f>"2021070129"</f>
        <v>2021070129</v>
      </c>
      <c r="C31" s="9" t="str">
        <f t="shared" si="1"/>
        <v>210507</v>
      </c>
      <c r="D31" s="10">
        <v>48</v>
      </c>
      <c r="E31" s="8"/>
    </row>
    <row r="32" s="2" customFormat="1" spans="1:5">
      <c r="A32" s="8">
        <v>30</v>
      </c>
      <c r="B32" s="9" t="str">
        <f>"2021070130"</f>
        <v>2021070130</v>
      </c>
      <c r="C32" s="9" t="str">
        <f t="shared" si="1"/>
        <v>210507</v>
      </c>
      <c r="D32" s="10">
        <v>45.7</v>
      </c>
      <c r="E32" s="8"/>
    </row>
    <row r="33" s="2" customFormat="1" spans="1:5">
      <c r="A33" s="8">
        <v>31</v>
      </c>
      <c r="B33" s="9" t="str">
        <f>"2021070201"</f>
        <v>2021070201</v>
      </c>
      <c r="C33" s="9" t="str">
        <f t="shared" si="1"/>
        <v>210507</v>
      </c>
      <c r="D33" s="10" t="s">
        <v>6</v>
      </c>
      <c r="E33" s="8"/>
    </row>
    <row r="34" s="2" customFormat="1" spans="1:5">
      <c r="A34" s="8">
        <v>32</v>
      </c>
      <c r="B34" s="9" t="str">
        <f>"2021070202"</f>
        <v>2021070202</v>
      </c>
      <c r="C34" s="9" t="str">
        <f t="shared" si="1"/>
        <v>210507</v>
      </c>
      <c r="D34" s="10">
        <v>38.6</v>
      </c>
      <c r="E34" s="8"/>
    </row>
    <row r="35" s="2" customFormat="1" spans="1:5">
      <c r="A35" s="8">
        <v>33</v>
      </c>
      <c r="B35" s="9" t="str">
        <f>"2021070203"</f>
        <v>2021070203</v>
      </c>
      <c r="C35" s="9" t="str">
        <f t="shared" si="1"/>
        <v>210507</v>
      </c>
      <c r="D35" s="10">
        <v>49.4</v>
      </c>
      <c r="E35" s="8"/>
    </row>
    <row r="36" s="2" customFormat="1" spans="1:5">
      <c r="A36" s="8">
        <v>34</v>
      </c>
      <c r="B36" s="9" t="str">
        <f>"2021070204"</f>
        <v>2021070204</v>
      </c>
      <c r="C36" s="9" t="str">
        <f t="shared" si="1"/>
        <v>210507</v>
      </c>
      <c r="D36" s="10">
        <v>44.2</v>
      </c>
      <c r="E36" s="8"/>
    </row>
    <row r="37" s="2" customFormat="1" spans="1:5">
      <c r="A37" s="8">
        <v>35</v>
      </c>
      <c r="B37" s="9" t="str">
        <f>"2021070205"</f>
        <v>2021070205</v>
      </c>
      <c r="C37" s="9" t="str">
        <f t="shared" si="1"/>
        <v>210507</v>
      </c>
      <c r="D37" s="10">
        <v>48.7</v>
      </c>
      <c r="E37" s="8"/>
    </row>
    <row r="38" s="2" customFormat="1" spans="1:5">
      <c r="A38" s="8">
        <v>36</v>
      </c>
      <c r="B38" s="9" t="str">
        <f>"2021070206"</f>
        <v>2021070206</v>
      </c>
      <c r="C38" s="9" t="str">
        <f t="shared" si="1"/>
        <v>210507</v>
      </c>
      <c r="D38" s="10">
        <v>39.1</v>
      </c>
      <c r="E38" s="8"/>
    </row>
    <row r="39" s="2" customFormat="1" spans="1:5">
      <c r="A39" s="8">
        <v>37</v>
      </c>
      <c r="B39" s="9" t="str">
        <f>"2021070207"</f>
        <v>2021070207</v>
      </c>
      <c r="C39" s="9" t="str">
        <f t="shared" si="1"/>
        <v>210507</v>
      </c>
      <c r="D39" s="10" t="s">
        <v>6</v>
      </c>
      <c r="E39" s="8"/>
    </row>
    <row r="40" s="2" customFormat="1" spans="1:5">
      <c r="A40" s="8">
        <v>38</v>
      </c>
      <c r="B40" s="9" t="str">
        <f>"2021070208"</f>
        <v>2021070208</v>
      </c>
      <c r="C40" s="9" t="str">
        <f t="shared" si="1"/>
        <v>210507</v>
      </c>
      <c r="D40" s="10">
        <v>44.1</v>
      </c>
      <c r="E40" s="8"/>
    </row>
    <row r="41" s="2" customFormat="1" spans="1:5">
      <c r="A41" s="8">
        <v>39</v>
      </c>
      <c r="B41" s="9" t="str">
        <f>"2021070209"</f>
        <v>2021070209</v>
      </c>
      <c r="C41" s="9" t="str">
        <f t="shared" si="1"/>
        <v>210507</v>
      </c>
      <c r="D41" s="10" t="s">
        <v>6</v>
      </c>
      <c r="E41" s="8"/>
    </row>
    <row r="42" s="2" customFormat="1" spans="1:5">
      <c r="A42" s="8">
        <v>40</v>
      </c>
      <c r="B42" s="9" t="str">
        <f>"2021070210"</f>
        <v>2021070210</v>
      </c>
      <c r="C42" s="9" t="str">
        <f t="shared" si="1"/>
        <v>210507</v>
      </c>
      <c r="D42" s="10">
        <v>43.7</v>
      </c>
      <c r="E42" s="8"/>
    </row>
    <row r="43" s="2" customFormat="1" spans="1:5">
      <c r="A43" s="8">
        <v>41</v>
      </c>
      <c r="B43" s="9" t="str">
        <f>"2021070211"</f>
        <v>2021070211</v>
      </c>
      <c r="C43" s="9" t="str">
        <f t="shared" si="1"/>
        <v>210507</v>
      </c>
      <c r="D43" s="10">
        <v>47.8</v>
      </c>
      <c r="E43" s="8"/>
    </row>
    <row r="44" s="2" customFormat="1" spans="1:5">
      <c r="A44" s="8">
        <v>42</v>
      </c>
      <c r="B44" s="9" t="str">
        <f>"2021070212"</f>
        <v>2021070212</v>
      </c>
      <c r="C44" s="9" t="str">
        <f t="shared" si="1"/>
        <v>210507</v>
      </c>
      <c r="D44" s="10">
        <v>39.8</v>
      </c>
      <c r="E44" s="8"/>
    </row>
    <row r="45" s="2" customFormat="1" spans="1:5">
      <c r="A45" s="8">
        <v>43</v>
      </c>
      <c r="B45" s="9" t="str">
        <f>"2021070213"</f>
        <v>2021070213</v>
      </c>
      <c r="C45" s="9" t="str">
        <f t="shared" si="1"/>
        <v>210507</v>
      </c>
      <c r="D45" s="10">
        <v>44</v>
      </c>
      <c r="E45" s="8"/>
    </row>
    <row r="46" s="2" customFormat="1" spans="1:5">
      <c r="A46" s="8">
        <v>44</v>
      </c>
      <c r="B46" s="9" t="str">
        <f>"2021070214"</f>
        <v>2021070214</v>
      </c>
      <c r="C46" s="9" t="str">
        <f t="shared" si="1"/>
        <v>210507</v>
      </c>
      <c r="D46" s="10" t="s">
        <v>6</v>
      </c>
      <c r="E46" s="8"/>
    </row>
    <row r="47" s="2" customFormat="1" spans="1:5">
      <c r="A47" s="8">
        <v>45</v>
      </c>
      <c r="B47" s="9" t="str">
        <f>"2021070215"</f>
        <v>2021070215</v>
      </c>
      <c r="C47" s="9" t="str">
        <f t="shared" si="1"/>
        <v>210507</v>
      </c>
      <c r="D47" s="10">
        <v>43.7</v>
      </c>
      <c r="E47" s="8"/>
    </row>
    <row r="48" s="2" customFormat="1" spans="1:5">
      <c r="A48" s="8">
        <v>46</v>
      </c>
      <c r="B48" s="9" t="str">
        <f>"2021070216"</f>
        <v>2021070216</v>
      </c>
      <c r="C48" s="9" t="str">
        <f t="shared" si="1"/>
        <v>210507</v>
      </c>
      <c r="D48" s="10">
        <v>45.9</v>
      </c>
      <c r="E48" s="8"/>
    </row>
    <row r="49" s="2" customFormat="1" spans="1:5">
      <c r="A49" s="8">
        <v>47</v>
      </c>
      <c r="B49" s="9" t="str">
        <f>"2021070217"</f>
        <v>2021070217</v>
      </c>
      <c r="C49" s="9" t="str">
        <f t="shared" si="1"/>
        <v>210507</v>
      </c>
      <c r="D49" s="10">
        <v>39.1</v>
      </c>
      <c r="E49" s="8"/>
    </row>
    <row r="50" s="2" customFormat="1" spans="1:5">
      <c r="A50" s="8">
        <v>48</v>
      </c>
      <c r="B50" s="9" t="str">
        <f>"2021070218"</f>
        <v>2021070218</v>
      </c>
      <c r="C50" s="9" t="str">
        <f t="shared" si="1"/>
        <v>210507</v>
      </c>
      <c r="D50" s="10" t="s">
        <v>6</v>
      </c>
      <c r="E50" s="8"/>
    </row>
    <row r="51" s="2" customFormat="1" spans="1:5">
      <c r="A51" s="8">
        <v>49</v>
      </c>
      <c r="B51" s="9" t="str">
        <f>"2021070219"</f>
        <v>2021070219</v>
      </c>
      <c r="C51" s="9" t="str">
        <f t="shared" si="1"/>
        <v>210507</v>
      </c>
      <c r="D51" s="10">
        <v>42.4</v>
      </c>
      <c r="E51" s="8"/>
    </row>
    <row r="52" s="2" customFormat="1" spans="1:5">
      <c r="A52" s="8">
        <v>50</v>
      </c>
      <c r="B52" s="9" t="str">
        <f>"2021070220"</f>
        <v>2021070220</v>
      </c>
      <c r="C52" s="9" t="str">
        <f t="shared" si="1"/>
        <v>210507</v>
      </c>
      <c r="D52" s="10">
        <v>41.9</v>
      </c>
      <c r="E52" s="8"/>
    </row>
    <row r="53" s="2" customFormat="1" spans="1:5">
      <c r="A53" s="8">
        <v>51</v>
      </c>
      <c r="B53" s="9" t="str">
        <f>"2021070221"</f>
        <v>2021070221</v>
      </c>
      <c r="C53" s="9" t="str">
        <f t="shared" si="1"/>
        <v>210507</v>
      </c>
      <c r="D53" s="10" t="s">
        <v>6</v>
      </c>
      <c r="E53" s="8"/>
    </row>
    <row r="54" s="2" customFormat="1" spans="1:5">
      <c r="A54" s="8">
        <v>52</v>
      </c>
      <c r="B54" s="9" t="str">
        <f>"2021070222"</f>
        <v>2021070222</v>
      </c>
      <c r="C54" s="9" t="str">
        <f t="shared" si="1"/>
        <v>210507</v>
      </c>
      <c r="D54" s="10">
        <v>51.8</v>
      </c>
      <c r="E54" s="8"/>
    </row>
    <row r="55" s="2" customFormat="1" spans="1:5">
      <c r="A55" s="8">
        <v>53</v>
      </c>
      <c r="B55" s="9" t="str">
        <f>"2021070223"</f>
        <v>2021070223</v>
      </c>
      <c r="C55" s="9" t="str">
        <f t="shared" si="1"/>
        <v>210507</v>
      </c>
      <c r="D55" s="10">
        <v>43.1</v>
      </c>
      <c r="E55" s="8"/>
    </row>
    <row r="56" s="2" customFormat="1" spans="1:5">
      <c r="A56" s="8">
        <v>54</v>
      </c>
      <c r="B56" s="9" t="str">
        <f>"2021070224"</f>
        <v>2021070224</v>
      </c>
      <c r="C56" s="9" t="str">
        <f t="shared" si="1"/>
        <v>210507</v>
      </c>
      <c r="D56" s="10">
        <v>38.1</v>
      </c>
      <c r="E56" s="8"/>
    </row>
    <row r="57" s="2" customFormat="1" spans="1:5">
      <c r="A57" s="8">
        <v>55</v>
      </c>
      <c r="B57" s="9" t="str">
        <f>"2021070225"</f>
        <v>2021070225</v>
      </c>
      <c r="C57" s="9" t="str">
        <f t="shared" si="1"/>
        <v>210507</v>
      </c>
      <c r="D57" s="10">
        <v>35.8</v>
      </c>
      <c r="E57" s="8"/>
    </row>
    <row r="58" s="2" customFormat="1" spans="1:5">
      <c r="A58" s="8">
        <v>56</v>
      </c>
      <c r="B58" s="9" t="str">
        <f>"2021070226"</f>
        <v>2021070226</v>
      </c>
      <c r="C58" s="9" t="str">
        <f t="shared" si="1"/>
        <v>210507</v>
      </c>
      <c r="D58" s="10">
        <v>39.8</v>
      </c>
      <c r="E58" s="8"/>
    </row>
    <row r="59" s="2" customFormat="1" spans="1:5">
      <c r="A59" s="8">
        <v>57</v>
      </c>
      <c r="B59" s="9" t="str">
        <f>"2021070227"</f>
        <v>2021070227</v>
      </c>
      <c r="C59" s="9" t="str">
        <f t="shared" si="1"/>
        <v>210507</v>
      </c>
      <c r="D59" s="10">
        <v>47.6</v>
      </c>
      <c r="E59" s="8"/>
    </row>
    <row r="60" s="2" customFormat="1" spans="1:5">
      <c r="A60" s="8">
        <v>58</v>
      </c>
      <c r="B60" s="9" t="str">
        <f>"2021070228"</f>
        <v>2021070228</v>
      </c>
      <c r="C60" s="9" t="str">
        <f t="shared" si="1"/>
        <v>210507</v>
      </c>
      <c r="D60" s="10">
        <v>40.1</v>
      </c>
      <c r="E60" s="8"/>
    </row>
    <row r="61" s="2" customFormat="1" spans="1:5">
      <c r="A61" s="8">
        <v>59</v>
      </c>
      <c r="B61" s="9" t="str">
        <f>"2021070229"</f>
        <v>2021070229</v>
      </c>
      <c r="C61" s="9" t="str">
        <f t="shared" si="1"/>
        <v>210507</v>
      </c>
      <c r="D61" s="10" t="s">
        <v>6</v>
      </c>
      <c r="E61" s="8"/>
    </row>
    <row r="62" s="2" customFormat="1" spans="1:5">
      <c r="A62" s="8">
        <v>60</v>
      </c>
      <c r="B62" s="9" t="str">
        <f>"2021070230"</f>
        <v>2021070230</v>
      </c>
      <c r="C62" s="9" t="str">
        <f t="shared" si="1"/>
        <v>210507</v>
      </c>
      <c r="D62" s="10">
        <v>38.8</v>
      </c>
      <c r="E62" s="8"/>
    </row>
    <row r="63" s="2" customFormat="1" spans="1:5">
      <c r="A63" s="8">
        <v>61</v>
      </c>
      <c r="B63" s="9" t="str">
        <f>"2021070301"</f>
        <v>2021070301</v>
      </c>
      <c r="C63" s="9" t="str">
        <f t="shared" si="1"/>
        <v>210507</v>
      </c>
      <c r="D63" s="10" t="s">
        <v>6</v>
      </c>
      <c r="E63" s="8"/>
    </row>
    <row r="64" s="2" customFormat="1" spans="1:5">
      <c r="A64" s="8">
        <v>62</v>
      </c>
      <c r="B64" s="9" t="str">
        <f>"2021070302"</f>
        <v>2021070302</v>
      </c>
      <c r="C64" s="9" t="str">
        <f t="shared" si="1"/>
        <v>210507</v>
      </c>
      <c r="D64" s="10" t="s">
        <v>6</v>
      </c>
      <c r="E64" s="8"/>
    </row>
    <row r="65" s="2" customFormat="1" spans="1:5">
      <c r="A65" s="8">
        <v>63</v>
      </c>
      <c r="B65" s="9" t="str">
        <f>"2021070303"</f>
        <v>2021070303</v>
      </c>
      <c r="C65" s="9" t="str">
        <f t="shared" si="1"/>
        <v>210507</v>
      </c>
      <c r="D65" s="10">
        <v>39.6</v>
      </c>
      <c r="E65" s="8"/>
    </row>
    <row r="66" s="2" customFormat="1" spans="1:5">
      <c r="A66" s="8">
        <v>64</v>
      </c>
      <c r="B66" s="9" t="str">
        <f>"2021070304"</f>
        <v>2021070304</v>
      </c>
      <c r="C66" s="9" t="str">
        <f t="shared" si="1"/>
        <v>210507</v>
      </c>
      <c r="D66" s="10">
        <v>46.6</v>
      </c>
      <c r="E66" s="8"/>
    </row>
    <row r="67" s="2" customFormat="1" spans="1:5">
      <c r="A67" s="8">
        <v>65</v>
      </c>
      <c r="B67" s="9" t="str">
        <f>"2021070305"</f>
        <v>2021070305</v>
      </c>
      <c r="C67" s="9" t="str">
        <f t="shared" si="1"/>
        <v>210507</v>
      </c>
      <c r="D67" s="10">
        <v>39.8</v>
      </c>
      <c r="E67" s="8"/>
    </row>
    <row r="68" s="2" customFormat="1" spans="1:5">
      <c r="A68" s="8">
        <v>66</v>
      </c>
      <c r="B68" s="9" t="str">
        <f>"2021070306"</f>
        <v>2021070306</v>
      </c>
      <c r="C68" s="9" t="str">
        <f t="shared" si="1"/>
        <v>210507</v>
      </c>
      <c r="D68" s="10" t="s">
        <v>6</v>
      </c>
      <c r="E68" s="8"/>
    </row>
    <row r="69" s="2" customFormat="1" spans="1:5">
      <c r="A69" s="8">
        <v>67</v>
      </c>
      <c r="B69" s="9" t="str">
        <f>"2021070307"</f>
        <v>2021070307</v>
      </c>
      <c r="C69" s="9" t="str">
        <f t="shared" si="1"/>
        <v>210507</v>
      </c>
      <c r="D69" s="10" t="s">
        <v>6</v>
      </c>
      <c r="E69" s="8"/>
    </row>
    <row r="70" s="2" customFormat="1" spans="1:5">
      <c r="A70" s="8">
        <v>68</v>
      </c>
      <c r="B70" s="9" t="str">
        <f>"2021070308"</f>
        <v>2021070308</v>
      </c>
      <c r="C70" s="9" t="str">
        <f t="shared" si="1"/>
        <v>210507</v>
      </c>
      <c r="D70" s="10">
        <v>36.5</v>
      </c>
      <c r="E70" s="8"/>
    </row>
    <row r="71" s="2" customFormat="1" spans="1:5">
      <c r="A71" s="8">
        <v>69</v>
      </c>
      <c r="B71" s="9" t="str">
        <f>"2021070309"</f>
        <v>2021070309</v>
      </c>
      <c r="C71" s="9" t="str">
        <f t="shared" si="1"/>
        <v>210507</v>
      </c>
      <c r="D71" s="10" t="s">
        <v>6</v>
      </c>
      <c r="E71" s="8"/>
    </row>
    <row r="72" s="2" customFormat="1" spans="1:5">
      <c r="A72" s="8">
        <v>70</v>
      </c>
      <c r="B72" s="9" t="str">
        <f>"2021070310"</f>
        <v>2021070310</v>
      </c>
      <c r="C72" s="9" t="str">
        <f t="shared" si="1"/>
        <v>210507</v>
      </c>
      <c r="D72" s="10" t="s">
        <v>6</v>
      </c>
      <c r="E72" s="8"/>
    </row>
    <row r="73" s="2" customFormat="1" spans="1:5">
      <c r="A73" s="8">
        <v>71</v>
      </c>
      <c r="B73" s="9" t="str">
        <f>"2021070311"</f>
        <v>2021070311</v>
      </c>
      <c r="C73" s="9" t="str">
        <f t="shared" si="1"/>
        <v>210507</v>
      </c>
      <c r="D73" s="10" t="s">
        <v>6</v>
      </c>
      <c r="E73" s="8"/>
    </row>
    <row r="74" s="2" customFormat="1" spans="1:5">
      <c r="A74" s="8">
        <v>72</v>
      </c>
      <c r="B74" s="9" t="str">
        <f>"2021070312"</f>
        <v>2021070312</v>
      </c>
      <c r="C74" s="9" t="str">
        <f t="shared" si="1"/>
        <v>210507</v>
      </c>
      <c r="D74" s="10">
        <v>53.8</v>
      </c>
      <c r="E74" s="8"/>
    </row>
    <row r="75" s="2" customFormat="1" spans="1:5">
      <c r="A75" s="8">
        <v>73</v>
      </c>
      <c r="B75" s="9" t="str">
        <f>"2021070313"</f>
        <v>2021070313</v>
      </c>
      <c r="C75" s="9" t="str">
        <f t="shared" si="1"/>
        <v>210507</v>
      </c>
      <c r="D75" s="10">
        <v>43</v>
      </c>
      <c r="E75" s="8"/>
    </row>
    <row r="76" s="2" customFormat="1" spans="1:5">
      <c r="A76" s="8">
        <v>74</v>
      </c>
      <c r="B76" s="9" t="str">
        <f>"2021070314"</f>
        <v>2021070314</v>
      </c>
      <c r="C76" s="9" t="str">
        <f t="shared" si="1"/>
        <v>210507</v>
      </c>
      <c r="D76" s="10">
        <v>55.7</v>
      </c>
      <c r="E76" s="8"/>
    </row>
    <row r="77" s="2" customFormat="1" spans="1:5">
      <c r="A77" s="8">
        <v>75</v>
      </c>
      <c r="B77" s="9" t="str">
        <f>"2021070315"</f>
        <v>2021070315</v>
      </c>
      <c r="C77" s="9" t="str">
        <f t="shared" si="1"/>
        <v>210507</v>
      </c>
      <c r="D77" s="10">
        <v>44.7</v>
      </c>
      <c r="E77" s="8"/>
    </row>
    <row r="78" s="2" customFormat="1" spans="1:5">
      <c r="A78" s="8">
        <v>76</v>
      </c>
      <c r="B78" s="9" t="str">
        <f>"2021070316"</f>
        <v>2021070316</v>
      </c>
      <c r="C78" s="9" t="str">
        <f t="shared" si="1"/>
        <v>210507</v>
      </c>
      <c r="D78" s="10">
        <v>29</v>
      </c>
      <c r="E78" s="8"/>
    </row>
    <row r="79" s="2" customFormat="1" spans="1:5">
      <c r="A79" s="8">
        <v>77</v>
      </c>
      <c r="B79" s="9" t="str">
        <f>"2021070317"</f>
        <v>2021070317</v>
      </c>
      <c r="C79" s="9" t="str">
        <f t="shared" si="1"/>
        <v>210507</v>
      </c>
      <c r="D79" s="10">
        <v>30.8</v>
      </c>
      <c r="E79" s="8"/>
    </row>
    <row r="80" s="2" customFormat="1" spans="1:5">
      <c r="A80" s="8">
        <v>78</v>
      </c>
      <c r="B80" s="9" t="str">
        <f>"2021070318"</f>
        <v>2021070318</v>
      </c>
      <c r="C80" s="9" t="str">
        <f t="shared" si="1"/>
        <v>210507</v>
      </c>
      <c r="D80" s="10" t="s">
        <v>6</v>
      </c>
      <c r="E80" s="8"/>
    </row>
    <row r="81" s="2" customFormat="1" spans="1:5">
      <c r="A81" s="8">
        <v>79</v>
      </c>
      <c r="B81" s="9" t="str">
        <f>"2021070319"</f>
        <v>2021070319</v>
      </c>
      <c r="C81" s="9" t="str">
        <f t="shared" si="1"/>
        <v>210507</v>
      </c>
      <c r="D81" s="10">
        <v>50.5</v>
      </c>
      <c r="E81" s="8"/>
    </row>
    <row r="82" s="2" customFormat="1" spans="1:5">
      <c r="A82" s="8">
        <v>80</v>
      </c>
      <c r="B82" s="9" t="str">
        <f>"2021070320"</f>
        <v>2021070320</v>
      </c>
      <c r="C82" s="9" t="str">
        <f t="shared" si="1"/>
        <v>210507</v>
      </c>
      <c r="D82" s="10">
        <v>48.1</v>
      </c>
      <c r="E82" s="8"/>
    </row>
    <row r="83" s="2" customFormat="1" spans="1:5">
      <c r="A83" s="8">
        <v>81</v>
      </c>
      <c r="B83" s="9" t="str">
        <f>"2021070321"</f>
        <v>2021070321</v>
      </c>
      <c r="C83" s="9" t="str">
        <f t="shared" si="1"/>
        <v>210507</v>
      </c>
      <c r="D83" s="10" t="s">
        <v>6</v>
      </c>
      <c r="E83" s="8"/>
    </row>
    <row r="84" s="2" customFormat="1" spans="1:5">
      <c r="A84" s="8">
        <v>82</v>
      </c>
      <c r="B84" s="9" t="str">
        <f>"2021070322"</f>
        <v>2021070322</v>
      </c>
      <c r="C84" s="9" t="str">
        <f t="shared" si="1"/>
        <v>210507</v>
      </c>
      <c r="D84" s="10">
        <v>39.8</v>
      </c>
      <c r="E84" s="8"/>
    </row>
    <row r="85" s="2" customFormat="1" spans="1:5">
      <c r="A85" s="8">
        <v>83</v>
      </c>
      <c r="B85" s="9" t="str">
        <f>"2021070323"</f>
        <v>2021070323</v>
      </c>
      <c r="C85" s="9" t="str">
        <f t="shared" si="1"/>
        <v>210507</v>
      </c>
      <c r="D85" s="10">
        <v>34</v>
      </c>
      <c r="E85" s="8"/>
    </row>
    <row r="86" s="2" customFormat="1" spans="1:5">
      <c r="A86" s="8">
        <v>84</v>
      </c>
      <c r="B86" s="9" t="str">
        <f>"2021070324"</f>
        <v>2021070324</v>
      </c>
      <c r="C86" s="9" t="str">
        <f t="shared" si="1"/>
        <v>210507</v>
      </c>
      <c r="D86" s="10">
        <v>46.2</v>
      </c>
      <c r="E86" s="8"/>
    </row>
    <row r="87" s="2" customFormat="1" spans="1:5">
      <c r="A87" s="8">
        <v>85</v>
      </c>
      <c r="B87" s="9" t="str">
        <f>"2021070401"</f>
        <v>2021070401</v>
      </c>
      <c r="C87" s="9" t="str">
        <f t="shared" ref="C87:C91" si="2">"201509"</f>
        <v>201509</v>
      </c>
      <c r="D87" s="10">
        <v>66.5</v>
      </c>
      <c r="E87" s="8"/>
    </row>
    <row r="88" s="2" customFormat="1" spans="1:5">
      <c r="A88" s="8">
        <v>86</v>
      </c>
      <c r="B88" s="9" t="str">
        <f>"2021070402"</f>
        <v>2021070402</v>
      </c>
      <c r="C88" s="9" t="str">
        <f t="shared" si="2"/>
        <v>201509</v>
      </c>
      <c r="D88" s="10">
        <v>59.7</v>
      </c>
      <c r="E88" s="8"/>
    </row>
    <row r="89" s="2" customFormat="1" spans="1:5">
      <c r="A89" s="8">
        <v>87</v>
      </c>
      <c r="B89" s="9" t="str">
        <f>"2021070403"</f>
        <v>2021070403</v>
      </c>
      <c r="C89" s="9" t="str">
        <f t="shared" si="2"/>
        <v>201509</v>
      </c>
      <c r="D89" s="10">
        <v>65.5</v>
      </c>
      <c r="E89" s="8"/>
    </row>
    <row r="90" s="2" customFormat="1" spans="1:5">
      <c r="A90" s="8">
        <v>88</v>
      </c>
      <c r="B90" s="9" t="str">
        <f>"2021070404"</f>
        <v>2021070404</v>
      </c>
      <c r="C90" s="9" t="str">
        <f t="shared" si="2"/>
        <v>201509</v>
      </c>
      <c r="D90" s="10" t="s">
        <v>6</v>
      </c>
      <c r="E90" s="8"/>
    </row>
    <row r="91" s="2" customFormat="1" spans="1:5">
      <c r="A91" s="8">
        <v>89</v>
      </c>
      <c r="B91" s="9" t="str">
        <f>"2021070405"</f>
        <v>2021070405</v>
      </c>
      <c r="C91" s="9" t="str">
        <f t="shared" si="2"/>
        <v>201509</v>
      </c>
      <c r="D91" s="10">
        <v>74.5</v>
      </c>
      <c r="E91" s="8"/>
    </row>
    <row r="92" s="2" customFormat="1" spans="1:5">
      <c r="A92" s="8">
        <v>90</v>
      </c>
      <c r="B92" s="9" t="str">
        <f>"2021070406"</f>
        <v>2021070406</v>
      </c>
      <c r="C92" s="9" t="str">
        <f t="shared" ref="C92:C97" si="3">"210502"</f>
        <v>210502</v>
      </c>
      <c r="D92" s="10" t="s">
        <v>6</v>
      </c>
      <c r="E92" s="8"/>
    </row>
    <row r="93" s="2" customFormat="1" spans="1:5">
      <c r="A93" s="8">
        <v>91</v>
      </c>
      <c r="B93" s="9" t="str">
        <f>"2021070407"</f>
        <v>2021070407</v>
      </c>
      <c r="C93" s="9" t="str">
        <f t="shared" si="3"/>
        <v>210502</v>
      </c>
      <c r="D93" s="10" t="s">
        <v>6</v>
      </c>
      <c r="E93" s="8"/>
    </row>
    <row r="94" s="2" customFormat="1" spans="1:5">
      <c r="A94" s="8">
        <v>92</v>
      </c>
      <c r="B94" s="9" t="str">
        <f>"2021070408"</f>
        <v>2021070408</v>
      </c>
      <c r="C94" s="9" t="str">
        <f t="shared" si="3"/>
        <v>210502</v>
      </c>
      <c r="D94" s="10">
        <v>67.7</v>
      </c>
      <c r="E94" s="8"/>
    </row>
    <row r="95" s="2" customFormat="1" spans="1:5">
      <c r="A95" s="8">
        <v>93</v>
      </c>
      <c r="B95" s="9" t="str">
        <f>"2021070409"</f>
        <v>2021070409</v>
      </c>
      <c r="C95" s="9" t="str">
        <f t="shared" si="3"/>
        <v>210502</v>
      </c>
      <c r="D95" s="10" t="s">
        <v>6</v>
      </c>
      <c r="E95" s="8"/>
    </row>
    <row r="96" s="2" customFormat="1" spans="1:5">
      <c r="A96" s="8">
        <v>94</v>
      </c>
      <c r="B96" s="9" t="str">
        <f>"2021070410"</f>
        <v>2021070410</v>
      </c>
      <c r="C96" s="9" t="str">
        <f t="shared" si="3"/>
        <v>210502</v>
      </c>
      <c r="D96" s="10" t="s">
        <v>6</v>
      </c>
      <c r="E96" s="8"/>
    </row>
    <row r="97" s="2" customFormat="1" spans="1:5">
      <c r="A97" s="8">
        <v>95</v>
      </c>
      <c r="B97" s="9" t="str">
        <f>"2021070411"</f>
        <v>2021070411</v>
      </c>
      <c r="C97" s="9" t="str">
        <f t="shared" si="3"/>
        <v>210502</v>
      </c>
      <c r="D97" s="10">
        <v>56.1</v>
      </c>
      <c r="E97" s="8"/>
    </row>
    <row r="98" s="2" customFormat="1" spans="1:5">
      <c r="A98" s="8">
        <v>96</v>
      </c>
      <c r="B98" s="9" t="str">
        <f>"2021070501"</f>
        <v>2021070501</v>
      </c>
      <c r="C98" s="9" t="str">
        <f t="shared" ref="C98:C161" si="4">"210505"</f>
        <v>210505</v>
      </c>
      <c r="D98" s="10">
        <v>66.6</v>
      </c>
      <c r="E98" s="8"/>
    </row>
    <row r="99" s="2" customFormat="1" spans="1:5">
      <c r="A99" s="8">
        <v>97</v>
      </c>
      <c r="B99" s="9" t="str">
        <f>"2021070502"</f>
        <v>2021070502</v>
      </c>
      <c r="C99" s="9" t="str">
        <f t="shared" si="4"/>
        <v>210505</v>
      </c>
      <c r="D99" s="10">
        <v>56.4</v>
      </c>
      <c r="E99" s="8"/>
    </row>
    <row r="100" s="2" customFormat="1" spans="1:5">
      <c r="A100" s="8">
        <v>98</v>
      </c>
      <c r="B100" s="9" t="str">
        <f>"2021070503"</f>
        <v>2021070503</v>
      </c>
      <c r="C100" s="9" t="str">
        <f t="shared" si="4"/>
        <v>210505</v>
      </c>
      <c r="D100" s="10">
        <v>80.7</v>
      </c>
      <c r="E100" s="8"/>
    </row>
    <row r="101" s="2" customFormat="1" spans="1:5">
      <c r="A101" s="8">
        <v>99</v>
      </c>
      <c r="B101" s="9" t="str">
        <f>"2021070504"</f>
        <v>2021070504</v>
      </c>
      <c r="C101" s="9" t="str">
        <f t="shared" si="4"/>
        <v>210505</v>
      </c>
      <c r="D101" s="10" t="s">
        <v>6</v>
      </c>
      <c r="E101" s="8"/>
    </row>
    <row r="102" s="2" customFormat="1" spans="1:5">
      <c r="A102" s="8">
        <v>100</v>
      </c>
      <c r="B102" s="9" t="str">
        <f>"2021070505"</f>
        <v>2021070505</v>
      </c>
      <c r="C102" s="9" t="str">
        <f t="shared" si="4"/>
        <v>210505</v>
      </c>
      <c r="D102" s="10">
        <v>59.8</v>
      </c>
      <c r="E102" s="8"/>
    </row>
    <row r="103" s="2" customFormat="1" spans="1:5">
      <c r="A103" s="8">
        <v>101</v>
      </c>
      <c r="B103" s="9" t="str">
        <f>"2021070506"</f>
        <v>2021070506</v>
      </c>
      <c r="C103" s="9" t="str">
        <f t="shared" si="4"/>
        <v>210505</v>
      </c>
      <c r="D103" s="10">
        <v>65.2</v>
      </c>
      <c r="E103" s="8"/>
    </row>
    <row r="104" s="2" customFormat="1" spans="1:5">
      <c r="A104" s="8">
        <v>102</v>
      </c>
      <c r="B104" s="9" t="str">
        <f>"2021070507"</f>
        <v>2021070507</v>
      </c>
      <c r="C104" s="9" t="str">
        <f t="shared" si="4"/>
        <v>210505</v>
      </c>
      <c r="D104" s="10">
        <v>69.3</v>
      </c>
      <c r="E104" s="8"/>
    </row>
    <row r="105" s="2" customFormat="1" spans="1:5">
      <c r="A105" s="8">
        <v>103</v>
      </c>
      <c r="B105" s="9" t="str">
        <f>"2021070508"</f>
        <v>2021070508</v>
      </c>
      <c r="C105" s="9" t="str">
        <f t="shared" si="4"/>
        <v>210505</v>
      </c>
      <c r="D105" s="10">
        <v>68.6</v>
      </c>
      <c r="E105" s="8"/>
    </row>
    <row r="106" s="2" customFormat="1" spans="1:5">
      <c r="A106" s="8">
        <v>104</v>
      </c>
      <c r="B106" s="9" t="str">
        <f>"2021070509"</f>
        <v>2021070509</v>
      </c>
      <c r="C106" s="9" t="str">
        <f t="shared" si="4"/>
        <v>210505</v>
      </c>
      <c r="D106" s="10">
        <v>68.4</v>
      </c>
      <c r="E106" s="8"/>
    </row>
    <row r="107" s="2" customFormat="1" spans="1:5">
      <c r="A107" s="8">
        <v>105</v>
      </c>
      <c r="B107" s="9" t="str">
        <f>"2021070510"</f>
        <v>2021070510</v>
      </c>
      <c r="C107" s="9" t="str">
        <f t="shared" si="4"/>
        <v>210505</v>
      </c>
      <c r="D107" s="10">
        <v>72.1</v>
      </c>
      <c r="E107" s="8"/>
    </row>
    <row r="108" s="2" customFormat="1" spans="1:5">
      <c r="A108" s="8">
        <v>106</v>
      </c>
      <c r="B108" s="9" t="str">
        <f>"2021070511"</f>
        <v>2021070511</v>
      </c>
      <c r="C108" s="9" t="str">
        <f t="shared" si="4"/>
        <v>210505</v>
      </c>
      <c r="D108" s="10">
        <v>58.3</v>
      </c>
      <c r="E108" s="8"/>
    </row>
    <row r="109" s="2" customFormat="1" spans="1:5">
      <c r="A109" s="8">
        <v>107</v>
      </c>
      <c r="B109" s="9" t="str">
        <f>"2021070512"</f>
        <v>2021070512</v>
      </c>
      <c r="C109" s="9" t="str">
        <f t="shared" si="4"/>
        <v>210505</v>
      </c>
      <c r="D109" s="10">
        <v>58.2</v>
      </c>
      <c r="E109" s="8"/>
    </row>
    <row r="110" s="2" customFormat="1" spans="1:5">
      <c r="A110" s="8">
        <v>108</v>
      </c>
      <c r="B110" s="9" t="str">
        <f>"2021070513"</f>
        <v>2021070513</v>
      </c>
      <c r="C110" s="9" t="str">
        <f t="shared" si="4"/>
        <v>210505</v>
      </c>
      <c r="D110" s="10">
        <v>60.5</v>
      </c>
      <c r="E110" s="8"/>
    </row>
    <row r="111" s="2" customFormat="1" spans="1:5">
      <c r="A111" s="8">
        <v>109</v>
      </c>
      <c r="B111" s="9" t="str">
        <f>"2021070514"</f>
        <v>2021070514</v>
      </c>
      <c r="C111" s="9" t="str">
        <f t="shared" si="4"/>
        <v>210505</v>
      </c>
      <c r="D111" s="10">
        <v>59.5</v>
      </c>
      <c r="E111" s="8"/>
    </row>
    <row r="112" s="2" customFormat="1" spans="1:5">
      <c r="A112" s="8">
        <v>110</v>
      </c>
      <c r="B112" s="9" t="str">
        <f>"2021070515"</f>
        <v>2021070515</v>
      </c>
      <c r="C112" s="9" t="str">
        <f t="shared" si="4"/>
        <v>210505</v>
      </c>
      <c r="D112" s="10">
        <v>65.2</v>
      </c>
      <c r="E112" s="8"/>
    </row>
    <row r="113" s="2" customFormat="1" spans="1:5">
      <c r="A113" s="8">
        <v>111</v>
      </c>
      <c r="B113" s="9" t="str">
        <f>"2021070516"</f>
        <v>2021070516</v>
      </c>
      <c r="C113" s="9" t="str">
        <f t="shared" si="4"/>
        <v>210505</v>
      </c>
      <c r="D113" s="10">
        <v>48.7</v>
      </c>
      <c r="E113" s="8"/>
    </row>
    <row r="114" s="2" customFormat="1" spans="1:5">
      <c r="A114" s="8">
        <v>112</v>
      </c>
      <c r="B114" s="9" t="str">
        <f>"2021070517"</f>
        <v>2021070517</v>
      </c>
      <c r="C114" s="9" t="str">
        <f t="shared" si="4"/>
        <v>210505</v>
      </c>
      <c r="D114" s="10">
        <v>54.6</v>
      </c>
      <c r="E114" s="8"/>
    </row>
    <row r="115" s="2" customFormat="1" spans="1:5">
      <c r="A115" s="8">
        <v>113</v>
      </c>
      <c r="B115" s="9" t="str">
        <f>"2021070518"</f>
        <v>2021070518</v>
      </c>
      <c r="C115" s="9" t="str">
        <f t="shared" si="4"/>
        <v>210505</v>
      </c>
      <c r="D115" s="10">
        <v>58</v>
      </c>
      <c r="E115" s="8"/>
    </row>
    <row r="116" s="2" customFormat="1" spans="1:5">
      <c r="A116" s="8">
        <v>114</v>
      </c>
      <c r="B116" s="9" t="str">
        <f>"2021070519"</f>
        <v>2021070519</v>
      </c>
      <c r="C116" s="9" t="str">
        <f t="shared" si="4"/>
        <v>210505</v>
      </c>
      <c r="D116" s="10">
        <v>65.6</v>
      </c>
      <c r="E116" s="8"/>
    </row>
    <row r="117" s="2" customFormat="1" spans="1:5">
      <c r="A117" s="8">
        <v>115</v>
      </c>
      <c r="B117" s="9" t="str">
        <f>"2021070520"</f>
        <v>2021070520</v>
      </c>
      <c r="C117" s="9" t="str">
        <f t="shared" si="4"/>
        <v>210505</v>
      </c>
      <c r="D117" s="10" t="s">
        <v>6</v>
      </c>
      <c r="E117" s="8"/>
    </row>
    <row r="118" s="2" customFormat="1" spans="1:5">
      <c r="A118" s="8">
        <v>116</v>
      </c>
      <c r="B118" s="9" t="str">
        <f>"2021070521"</f>
        <v>2021070521</v>
      </c>
      <c r="C118" s="9" t="str">
        <f t="shared" si="4"/>
        <v>210505</v>
      </c>
      <c r="D118" s="10">
        <v>69.4</v>
      </c>
      <c r="E118" s="8"/>
    </row>
    <row r="119" s="2" customFormat="1" spans="1:5">
      <c r="A119" s="8">
        <v>117</v>
      </c>
      <c r="B119" s="9" t="str">
        <f>"2021070522"</f>
        <v>2021070522</v>
      </c>
      <c r="C119" s="9" t="str">
        <f t="shared" si="4"/>
        <v>210505</v>
      </c>
      <c r="D119" s="10">
        <v>68</v>
      </c>
      <c r="E119" s="8"/>
    </row>
    <row r="120" s="2" customFormat="1" spans="1:5">
      <c r="A120" s="8">
        <v>118</v>
      </c>
      <c r="B120" s="9" t="str">
        <f>"2021070523"</f>
        <v>2021070523</v>
      </c>
      <c r="C120" s="9" t="str">
        <f t="shared" si="4"/>
        <v>210505</v>
      </c>
      <c r="D120" s="10" t="s">
        <v>6</v>
      </c>
      <c r="E120" s="8"/>
    </row>
    <row r="121" s="2" customFormat="1" spans="1:5">
      <c r="A121" s="8">
        <v>119</v>
      </c>
      <c r="B121" s="9" t="str">
        <f>"2021070524"</f>
        <v>2021070524</v>
      </c>
      <c r="C121" s="9" t="str">
        <f t="shared" si="4"/>
        <v>210505</v>
      </c>
      <c r="D121" s="10">
        <v>69.4</v>
      </c>
      <c r="E121" s="8"/>
    </row>
    <row r="122" s="2" customFormat="1" spans="1:5">
      <c r="A122" s="8">
        <v>120</v>
      </c>
      <c r="B122" s="9" t="str">
        <f>"2021070525"</f>
        <v>2021070525</v>
      </c>
      <c r="C122" s="9" t="str">
        <f t="shared" si="4"/>
        <v>210505</v>
      </c>
      <c r="D122" s="10">
        <v>75.2</v>
      </c>
      <c r="E122" s="8"/>
    </row>
    <row r="123" s="2" customFormat="1" spans="1:5">
      <c r="A123" s="8">
        <v>121</v>
      </c>
      <c r="B123" s="9" t="str">
        <f>"2021070526"</f>
        <v>2021070526</v>
      </c>
      <c r="C123" s="9" t="str">
        <f t="shared" si="4"/>
        <v>210505</v>
      </c>
      <c r="D123" s="10" t="s">
        <v>6</v>
      </c>
      <c r="E123" s="8"/>
    </row>
    <row r="124" s="2" customFormat="1" spans="1:5">
      <c r="A124" s="8">
        <v>122</v>
      </c>
      <c r="B124" s="9" t="str">
        <f>"2021070527"</f>
        <v>2021070527</v>
      </c>
      <c r="C124" s="9" t="str">
        <f t="shared" si="4"/>
        <v>210505</v>
      </c>
      <c r="D124" s="10">
        <v>71.8</v>
      </c>
      <c r="E124" s="8"/>
    </row>
    <row r="125" s="2" customFormat="1" spans="1:5">
      <c r="A125" s="8">
        <v>123</v>
      </c>
      <c r="B125" s="9" t="str">
        <f>"2021070528"</f>
        <v>2021070528</v>
      </c>
      <c r="C125" s="9" t="str">
        <f t="shared" si="4"/>
        <v>210505</v>
      </c>
      <c r="D125" s="10">
        <v>67</v>
      </c>
      <c r="E125" s="8"/>
    </row>
    <row r="126" s="2" customFormat="1" spans="1:5">
      <c r="A126" s="8">
        <v>124</v>
      </c>
      <c r="B126" s="9" t="str">
        <f>"2021070529"</f>
        <v>2021070529</v>
      </c>
      <c r="C126" s="9" t="str">
        <f t="shared" si="4"/>
        <v>210505</v>
      </c>
      <c r="D126" s="10">
        <v>61.9</v>
      </c>
      <c r="E126" s="8"/>
    </row>
    <row r="127" s="2" customFormat="1" spans="1:5">
      <c r="A127" s="8">
        <v>125</v>
      </c>
      <c r="B127" s="9" t="str">
        <f>"2021070530"</f>
        <v>2021070530</v>
      </c>
      <c r="C127" s="9" t="str">
        <f t="shared" si="4"/>
        <v>210505</v>
      </c>
      <c r="D127" s="10" t="s">
        <v>6</v>
      </c>
      <c r="E127" s="8"/>
    </row>
    <row r="128" s="2" customFormat="1" spans="1:5">
      <c r="A128" s="8">
        <v>126</v>
      </c>
      <c r="B128" s="9" t="str">
        <f>"2021070601"</f>
        <v>2021070601</v>
      </c>
      <c r="C128" s="9" t="str">
        <f t="shared" si="4"/>
        <v>210505</v>
      </c>
      <c r="D128" s="10">
        <v>55.6</v>
      </c>
      <c r="E128" s="8"/>
    </row>
    <row r="129" s="2" customFormat="1" spans="1:5">
      <c r="A129" s="8">
        <v>127</v>
      </c>
      <c r="B129" s="9" t="str">
        <f>"2021070602"</f>
        <v>2021070602</v>
      </c>
      <c r="C129" s="9" t="str">
        <f t="shared" si="4"/>
        <v>210505</v>
      </c>
      <c r="D129" s="10">
        <v>70.7</v>
      </c>
      <c r="E129" s="8"/>
    </row>
    <row r="130" s="2" customFormat="1" spans="1:5">
      <c r="A130" s="8">
        <v>128</v>
      </c>
      <c r="B130" s="9" t="str">
        <f>"2021070603"</f>
        <v>2021070603</v>
      </c>
      <c r="C130" s="9" t="str">
        <f t="shared" si="4"/>
        <v>210505</v>
      </c>
      <c r="D130" s="10">
        <v>70.4</v>
      </c>
      <c r="E130" s="8"/>
    </row>
    <row r="131" s="2" customFormat="1" spans="1:5">
      <c r="A131" s="8">
        <v>129</v>
      </c>
      <c r="B131" s="9" t="str">
        <f>"2021070604"</f>
        <v>2021070604</v>
      </c>
      <c r="C131" s="9" t="str">
        <f t="shared" si="4"/>
        <v>210505</v>
      </c>
      <c r="D131" s="10" t="s">
        <v>6</v>
      </c>
      <c r="E131" s="8"/>
    </row>
    <row r="132" s="2" customFormat="1" spans="1:5">
      <c r="A132" s="8">
        <v>130</v>
      </c>
      <c r="B132" s="9" t="str">
        <f>"2021070605"</f>
        <v>2021070605</v>
      </c>
      <c r="C132" s="9" t="str">
        <f t="shared" si="4"/>
        <v>210505</v>
      </c>
      <c r="D132" s="10">
        <v>65.2</v>
      </c>
      <c r="E132" s="8"/>
    </row>
    <row r="133" s="2" customFormat="1" spans="1:5">
      <c r="A133" s="8">
        <v>131</v>
      </c>
      <c r="B133" s="9" t="str">
        <f>"2021070606"</f>
        <v>2021070606</v>
      </c>
      <c r="C133" s="9" t="str">
        <f t="shared" si="4"/>
        <v>210505</v>
      </c>
      <c r="D133" s="10">
        <v>61.6</v>
      </c>
      <c r="E133" s="8"/>
    </row>
    <row r="134" s="2" customFormat="1" spans="1:5">
      <c r="A134" s="8">
        <v>132</v>
      </c>
      <c r="B134" s="9" t="str">
        <f>"2021070607"</f>
        <v>2021070607</v>
      </c>
      <c r="C134" s="9" t="str">
        <f t="shared" si="4"/>
        <v>210505</v>
      </c>
      <c r="D134" s="10">
        <v>73.8</v>
      </c>
      <c r="E134" s="8"/>
    </row>
    <row r="135" s="2" customFormat="1" spans="1:5">
      <c r="A135" s="8">
        <v>133</v>
      </c>
      <c r="B135" s="9" t="str">
        <f>"2021070608"</f>
        <v>2021070608</v>
      </c>
      <c r="C135" s="9" t="str">
        <f t="shared" si="4"/>
        <v>210505</v>
      </c>
      <c r="D135" s="10">
        <v>56.2</v>
      </c>
      <c r="E135" s="8"/>
    </row>
    <row r="136" s="2" customFormat="1" spans="1:5">
      <c r="A136" s="8">
        <v>134</v>
      </c>
      <c r="B136" s="9" t="str">
        <f>"2021070609"</f>
        <v>2021070609</v>
      </c>
      <c r="C136" s="9" t="str">
        <f t="shared" si="4"/>
        <v>210505</v>
      </c>
      <c r="D136" s="10">
        <v>65.6</v>
      </c>
      <c r="E136" s="8"/>
    </row>
    <row r="137" s="2" customFormat="1" spans="1:5">
      <c r="A137" s="8">
        <v>135</v>
      </c>
      <c r="B137" s="9" t="str">
        <f>"2021070610"</f>
        <v>2021070610</v>
      </c>
      <c r="C137" s="9" t="str">
        <f t="shared" si="4"/>
        <v>210505</v>
      </c>
      <c r="D137" s="10">
        <v>60.3</v>
      </c>
      <c r="E137" s="8"/>
    </row>
    <row r="138" s="2" customFormat="1" spans="1:5">
      <c r="A138" s="8">
        <v>136</v>
      </c>
      <c r="B138" s="9" t="str">
        <f>"2021070611"</f>
        <v>2021070611</v>
      </c>
      <c r="C138" s="9" t="str">
        <f t="shared" si="4"/>
        <v>210505</v>
      </c>
      <c r="D138" s="10" t="s">
        <v>6</v>
      </c>
      <c r="E138" s="8"/>
    </row>
    <row r="139" s="2" customFormat="1" spans="1:5">
      <c r="A139" s="8">
        <v>137</v>
      </c>
      <c r="B139" s="9" t="str">
        <f>"2021070612"</f>
        <v>2021070612</v>
      </c>
      <c r="C139" s="9" t="str">
        <f t="shared" si="4"/>
        <v>210505</v>
      </c>
      <c r="D139" s="10" t="s">
        <v>6</v>
      </c>
      <c r="E139" s="8"/>
    </row>
    <row r="140" s="2" customFormat="1" spans="1:5">
      <c r="A140" s="8">
        <v>138</v>
      </c>
      <c r="B140" s="9" t="str">
        <f>"2021070613"</f>
        <v>2021070613</v>
      </c>
      <c r="C140" s="9" t="str">
        <f t="shared" si="4"/>
        <v>210505</v>
      </c>
      <c r="D140" s="10">
        <v>67.4</v>
      </c>
      <c r="E140" s="8"/>
    </row>
    <row r="141" s="2" customFormat="1" spans="1:5">
      <c r="A141" s="8">
        <v>139</v>
      </c>
      <c r="B141" s="9" t="str">
        <f>"2021070614"</f>
        <v>2021070614</v>
      </c>
      <c r="C141" s="9" t="str">
        <f t="shared" si="4"/>
        <v>210505</v>
      </c>
      <c r="D141" s="10">
        <v>61.5</v>
      </c>
      <c r="E141" s="8"/>
    </row>
    <row r="142" s="2" customFormat="1" spans="1:5">
      <c r="A142" s="8">
        <v>140</v>
      </c>
      <c r="B142" s="9" t="str">
        <f>"2021070615"</f>
        <v>2021070615</v>
      </c>
      <c r="C142" s="9" t="str">
        <f t="shared" si="4"/>
        <v>210505</v>
      </c>
      <c r="D142" s="10">
        <v>54.7</v>
      </c>
      <c r="E142" s="8"/>
    </row>
    <row r="143" s="2" customFormat="1" spans="1:5">
      <c r="A143" s="8">
        <v>141</v>
      </c>
      <c r="B143" s="9" t="str">
        <f>"2021070616"</f>
        <v>2021070616</v>
      </c>
      <c r="C143" s="9" t="str">
        <f t="shared" si="4"/>
        <v>210505</v>
      </c>
      <c r="D143" s="10">
        <v>66.6</v>
      </c>
      <c r="E143" s="8"/>
    </row>
    <row r="144" s="2" customFormat="1" spans="1:5">
      <c r="A144" s="8">
        <v>142</v>
      </c>
      <c r="B144" s="9" t="str">
        <f>"2021070617"</f>
        <v>2021070617</v>
      </c>
      <c r="C144" s="9" t="str">
        <f t="shared" si="4"/>
        <v>210505</v>
      </c>
      <c r="D144" s="10" t="s">
        <v>6</v>
      </c>
      <c r="E144" s="8"/>
    </row>
    <row r="145" s="2" customFormat="1" spans="1:5">
      <c r="A145" s="8">
        <v>143</v>
      </c>
      <c r="B145" s="9" t="str">
        <f>"2021070618"</f>
        <v>2021070618</v>
      </c>
      <c r="C145" s="9" t="str">
        <f t="shared" si="4"/>
        <v>210505</v>
      </c>
      <c r="D145" s="10">
        <v>57.6</v>
      </c>
      <c r="E145" s="8"/>
    </row>
    <row r="146" s="2" customFormat="1" spans="1:5">
      <c r="A146" s="8">
        <v>144</v>
      </c>
      <c r="B146" s="9" t="str">
        <f>"2021070619"</f>
        <v>2021070619</v>
      </c>
      <c r="C146" s="9" t="str">
        <f t="shared" si="4"/>
        <v>210505</v>
      </c>
      <c r="D146" s="10">
        <v>63.2</v>
      </c>
      <c r="E146" s="8"/>
    </row>
    <row r="147" s="2" customFormat="1" spans="1:5">
      <c r="A147" s="8">
        <v>145</v>
      </c>
      <c r="B147" s="9" t="str">
        <f>"2021070620"</f>
        <v>2021070620</v>
      </c>
      <c r="C147" s="9" t="str">
        <f t="shared" si="4"/>
        <v>210505</v>
      </c>
      <c r="D147" s="10">
        <v>61.7</v>
      </c>
      <c r="E147" s="8"/>
    </row>
    <row r="148" s="2" customFormat="1" spans="1:5">
      <c r="A148" s="8">
        <v>146</v>
      </c>
      <c r="B148" s="9" t="str">
        <f>"2021070621"</f>
        <v>2021070621</v>
      </c>
      <c r="C148" s="9" t="str">
        <f t="shared" si="4"/>
        <v>210505</v>
      </c>
      <c r="D148" s="10">
        <v>71.8</v>
      </c>
      <c r="E148" s="8"/>
    </row>
    <row r="149" s="2" customFormat="1" spans="1:5">
      <c r="A149" s="8">
        <v>147</v>
      </c>
      <c r="B149" s="9" t="str">
        <f>"2021070622"</f>
        <v>2021070622</v>
      </c>
      <c r="C149" s="9" t="str">
        <f t="shared" si="4"/>
        <v>210505</v>
      </c>
      <c r="D149" s="10" t="s">
        <v>6</v>
      </c>
      <c r="E149" s="8"/>
    </row>
    <row r="150" s="2" customFormat="1" spans="1:5">
      <c r="A150" s="8">
        <v>148</v>
      </c>
      <c r="B150" s="9" t="str">
        <f>"2021070623"</f>
        <v>2021070623</v>
      </c>
      <c r="C150" s="9" t="str">
        <f t="shared" si="4"/>
        <v>210505</v>
      </c>
      <c r="D150" s="10" t="s">
        <v>6</v>
      </c>
      <c r="E150" s="8"/>
    </row>
    <row r="151" s="2" customFormat="1" spans="1:5">
      <c r="A151" s="8">
        <v>149</v>
      </c>
      <c r="B151" s="9" t="str">
        <f>"2021070624"</f>
        <v>2021070624</v>
      </c>
      <c r="C151" s="9" t="str">
        <f t="shared" si="4"/>
        <v>210505</v>
      </c>
      <c r="D151" s="10">
        <v>67.6</v>
      </c>
      <c r="E151" s="8"/>
    </row>
    <row r="152" s="2" customFormat="1" spans="1:5">
      <c r="A152" s="8">
        <v>150</v>
      </c>
      <c r="B152" s="9" t="str">
        <f>"2021070625"</f>
        <v>2021070625</v>
      </c>
      <c r="C152" s="9" t="str">
        <f t="shared" si="4"/>
        <v>210505</v>
      </c>
      <c r="D152" s="10">
        <v>62.7</v>
      </c>
      <c r="E152" s="8"/>
    </row>
    <row r="153" s="2" customFormat="1" spans="1:5">
      <c r="A153" s="8">
        <v>151</v>
      </c>
      <c r="B153" s="9" t="str">
        <f>"2021070626"</f>
        <v>2021070626</v>
      </c>
      <c r="C153" s="9" t="str">
        <f t="shared" si="4"/>
        <v>210505</v>
      </c>
      <c r="D153" s="10">
        <v>60.7</v>
      </c>
      <c r="E153" s="8"/>
    </row>
    <row r="154" s="2" customFormat="1" spans="1:5">
      <c r="A154" s="8">
        <v>152</v>
      </c>
      <c r="B154" s="9" t="str">
        <f>"2021070627"</f>
        <v>2021070627</v>
      </c>
      <c r="C154" s="9" t="str">
        <f t="shared" si="4"/>
        <v>210505</v>
      </c>
      <c r="D154" s="10">
        <v>77.7</v>
      </c>
      <c r="E154" s="8"/>
    </row>
    <row r="155" s="2" customFormat="1" spans="1:5">
      <c r="A155" s="8">
        <v>153</v>
      </c>
      <c r="B155" s="9" t="str">
        <f>"2021070628"</f>
        <v>2021070628</v>
      </c>
      <c r="C155" s="9" t="str">
        <f t="shared" si="4"/>
        <v>210505</v>
      </c>
      <c r="D155" s="10">
        <v>66.5</v>
      </c>
      <c r="E155" s="8"/>
    </row>
    <row r="156" s="2" customFormat="1" spans="1:5">
      <c r="A156" s="8">
        <v>154</v>
      </c>
      <c r="B156" s="9" t="str">
        <f>"2021070629"</f>
        <v>2021070629</v>
      </c>
      <c r="C156" s="9" t="str">
        <f t="shared" si="4"/>
        <v>210505</v>
      </c>
      <c r="D156" s="10">
        <v>69</v>
      </c>
      <c r="E156" s="8"/>
    </row>
    <row r="157" s="2" customFormat="1" spans="1:5">
      <c r="A157" s="8">
        <v>155</v>
      </c>
      <c r="B157" s="9" t="str">
        <f>"2021070630"</f>
        <v>2021070630</v>
      </c>
      <c r="C157" s="9" t="str">
        <f t="shared" si="4"/>
        <v>210505</v>
      </c>
      <c r="D157" s="10">
        <v>65.6</v>
      </c>
      <c r="E157" s="8"/>
    </row>
    <row r="158" s="2" customFormat="1" spans="1:5">
      <c r="A158" s="8">
        <v>156</v>
      </c>
      <c r="B158" s="9" t="str">
        <f>"2021070701"</f>
        <v>2021070701</v>
      </c>
      <c r="C158" s="9" t="str">
        <f t="shared" si="4"/>
        <v>210505</v>
      </c>
      <c r="D158" s="10">
        <v>64.6</v>
      </c>
      <c r="E158" s="8"/>
    </row>
    <row r="159" s="2" customFormat="1" spans="1:5">
      <c r="A159" s="8">
        <v>157</v>
      </c>
      <c r="B159" s="9" t="str">
        <f>"2021070702"</f>
        <v>2021070702</v>
      </c>
      <c r="C159" s="9" t="str">
        <f t="shared" si="4"/>
        <v>210505</v>
      </c>
      <c r="D159" s="10">
        <v>67.3</v>
      </c>
      <c r="E159" s="8"/>
    </row>
    <row r="160" s="2" customFormat="1" spans="1:5">
      <c r="A160" s="8">
        <v>158</v>
      </c>
      <c r="B160" s="9" t="str">
        <f>"2021070703"</f>
        <v>2021070703</v>
      </c>
      <c r="C160" s="9" t="str">
        <f t="shared" si="4"/>
        <v>210505</v>
      </c>
      <c r="D160" s="10" t="s">
        <v>6</v>
      </c>
      <c r="E160" s="8"/>
    </row>
    <row r="161" s="2" customFormat="1" spans="1:5">
      <c r="A161" s="8">
        <v>159</v>
      </c>
      <c r="B161" s="9" t="str">
        <f>"2021070704"</f>
        <v>2021070704</v>
      </c>
      <c r="C161" s="9" t="str">
        <f t="shared" si="4"/>
        <v>210505</v>
      </c>
      <c r="D161" s="10">
        <v>61.5</v>
      </c>
      <c r="E161" s="8"/>
    </row>
    <row r="162" s="2" customFormat="1" spans="1:5">
      <c r="A162" s="8">
        <v>160</v>
      </c>
      <c r="B162" s="9" t="str">
        <f>"2021070705"</f>
        <v>2021070705</v>
      </c>
      <c r="C162" s="9" t="str">
        <f t="shared" ref="C162:C200" si="5">"210505"</f>
        <v>210505</v>
      </c>
      <c r="D162" s="10" t="s">
        <v>6</v>
      </c>
      <c r="E162" s="8"/>
    </row>
    <row r="163" s="2" customFormat="1" spans="1:5">
      <c r="A163" s="8">
        <v>161</v>
      </c>
      <c r="B163" s="9" t="str">
        <f>"2021070706"</f>
        <v>2021070706</v>
      </c>
      <c r="C163" s="9" t="str">
        <f t="shared" si="5"/>
        <v>210505</v>
      </c>
      <c r="D163" s="10" t="s">
        <v>6</v>
      </c>
      <c r="E163" s="8"/>
    </row>
    <row r="164" s="2" customFormat="1" spans="1:5">
      <c r="A164" s="8">
        <v>162</v>
      </c>
      <c r="B164" s="9" t="str">
        <f>"2021070707"</f>
        <v>2021070707</v>
      </c>
      <c r="C164" s="9" t="str">
        <f t="shared" si="5"/>
        <v>210505</v>
      </c>
      <c r="D164" s="10">
        <v>64.9</v>
      </c>
      <c r="E164" s="8"/>
    </row>
    <row r="165" s="2" customFormat="1" spans="1:5">
      <c r="A165" s="8">
        <v>163</v>
      </c>
      <c r="B165" s="9" t="str">
        <f>"2021070708"</f>
        <v>2021070708</v>
      </c>
      <c r="C165" s="9" t="str">
        <f t="shared" si="5"/>
        <v>210505</v>
      </c>
      <c r="D165" s="10" t="s">
        <v>6</v>
      </c>
      <c r="E165" s="8"/>
    </row>
    <row r="166" s="2" customFormat="1" spans="1:5">
      <c r="A166" s="8">
        <v>164</v>
      </c>
      <c r="B166" s="9" t="str">
        <f>"2021070709"</f>
        <v>2021070709</v>
      </c>
      <c r="C166" s="9" t="str">
        <f t="shared" si="5"/>
        <v>210505</v>
      </c>
      <c r="D166" s="10">
        <v>71.4</v>
      </c>
      <c r="E166" s="8"/>
    </row>
    <row r="167" s="2" customFormat="1" spans="1:5">
      <c r="A167" s="8">
        <v>165</v>
      </c>
      <c r="B167" s="9" t="str">
        <f>"2021070710"</f>
        <v>2021070710</v>
      </c>
      <c r="C167" s="9" t="str">
        <f t="shared" si="5"/>
        <v>210505</v>
      </c>
      <c r="D167" s="10" t="s">
        <v>6</v>
      </c>
      <c r="E167" s="8"/>
    </row>
    <row r="168" s="2" customFormat="1" spans="1:5">
      <c r="A168" s="8">
        <v>166</v>
      </c>
      <c r="B168" s="9" t="str">
        <f>"2021070711"</f>
        <v>2021070711</v>
      </c>
      <c r="C168" s="9" t="str">
        <f t="shared" si="5"/>
        <v>210505</v>
      </c>
      <c r="D168" s="10">
        <v>61.4</v>
      </c>
      <c r="E168" s="8"/>
    </row>
    <row r="169" s="2" customFormat="1" spans="1:5">
      <c r="A169" s="8">
        <v>167</v>
      </c>
      <c r="B169" s="9" t="str">
        <f>"2021070712"</f>
        <v>2021070712</v>
      </c>
      <c r="C169" s="9" t="str">
        <f t="shared" si="5"/>
        <v>210505</v>
      </c>
      <c r="D169" s="10">
        <v>67.7</v>
      </c>
      <c r="E169" s="8"/>
    </row>
    <row r="170" s="2" customFormat="1" spans="1:5">
      <c r="A170" s="8">
        <v>168</v>
      </c>
      <c r="B170" s="9" t="str">
        <f>"2021070713"</f>
        <v>2021070713</v>
      </c>
      <c r="C170" s="9" t="str">
        <f t="shared" si="5"/>
        <v>210505</v>
      </c>
      <c r="D170" s="10">
        <v>66.3</v>
      </c>
      <c r="E170" s="8"/>
    </row>
    <row r="171" s="2" customFormat="1" spans="1:5">
      <c r="A171" s="8">
        <v>169</v>
      </c>
      <c r="B171" s="9" t="str">
        <f>"2021070714"</f>
        <v>2021070714</v>
      </c>
      <c r="C171" s="9" t="str">
        <f t="shared" si="5"/>
        <v>210505</v>
      </c>
      <c r="D171" s="10" t="s">
        <v>6</v>
      </c>
      <c r="E171" s="8"/>
    </row>
    <row r="172" s="2" customFormat="1" spans="1:5">
      <c r="A172" s="8">
        <v>170</v>
      </c>
      <c r="B172" s="9" t="str">
        <f>"2021070715"</f>
        <v>2021070715</v>
      </c>
      <c r="C172" s="9" t="str">
        <f t="shared" si="5"/>
        <v>210505</v>
      </c>
      <c r="D172" s="10">
        <v>52</v>
      </c>
      <c r="E172" s="8"/>
    </row>
    <row r="173" s="2" customFormat="1" spans="1:5">
      <c r="A173" s="8">
        <v>171</v>
      </c>
      <c r="B173" s="9" t="str">
        <f>"2021070716"</f>
        <v>2021070716</v>
      </c>
      <c r="C173" s="9" t="str">
        <f t="shared" si="5"/>
        <v>210505</v>
      </c>
      <c r="D173" s="10">
        <v>53.8</v>
      </c>
      <c r="E173" s="8"/>
    </row>
    <row r="174" s="2" customFormat="1" spans="1:5">
      <c r="A174" s="8">
        <v>172</v>
      </c>
      <c r="B174" s="9" t="str">
        <f>"2021070717"</f>
        <v>2021070717</v>
      </c>
      <c r="C174" s="9" t="str">
        <f t="shared" si="5"/>
        <v>210505</v>
      </c>
      <c r="D174" s="10" t="s">
        <v>6</v>
      </c>
      <c r="E174" s="8"/>
    </row>
    <row r="175" s="2" customFormat="1" spans="1:5">
      <c r="A175" s="8">
        <v>173</v>
      </c>
      <c r="B175" s="9" t="str">
        <f>"2021070718"</f>
        <v>2021070718</v>
      </c>
      <c r="C175" s="9" t="str">
        <f t="shared" si="5"/>
        <v>210505</v>
      </c>
      <c r="D175" s="10">
        <v>68</v>
      </c>
      <c r="E175" s="8"/>
    </row>
    <row r="176" s="2" customFormat="1" spans="1:5">
      <c r="A176" s="8">
        <v>174</v>
      </c>
      <c r="B176" s="9" t="str">
        <f>"2021070719"</f>
        <v>2021070719</v>
      </c>
      <c r="C176" s="9" t="str">
        <f t="shared" si="5"/>
        <v>210505</v>
      </c>
      <c r="D176" s="10">
        <v>62</v>
      </c>
      <c r="E176" s="8"/>
    </row>
    <row r="177" s="2" customFormat="1" spans="1:5">
      <c r="A177" s="8">
        <v>175</v>
      </c>
      <c r="B177" s="9" t="str">
        <f>"2021070720"</f>
        <v>2021070720</v>
      </c>
      <c r="C177" s="9" t="str">
        <f t="shared" si="5"/>
        <v>210505</v>
      </c>
      <c r="D177" s="10">
        <v>53.8</v>
      </c>
      <c r="E177" s="8"/>
    </row>
    <row r="178" s="2" customFormat="1" spans="1:5">
      <c r="A178" s="8">
        <v>176</v>
      </c>
      <c r="B178" s="9" t="str">
        <f>"2021070721"</f>
        <v>2021070721</v>
      </c>
      <c r="C178" s="9" t="str">
        <f t="shared" si="5"/>
        <v>210505</v>
      </c>
      <c r="D178" s="10" t="s">
        <v>6</v>
      </c>
      <c r="E178" s="8"/>
    </row>
    <row r="179" s="2" customFormat="1" spans="1:5">
      <c r="A179" s="8">
        <v>177</v>
      </c>
      <c r="B179" s="9" t="str">
        <f>"2021070722"</f>
        <v>2021070722</v>
      </c>
      <c r="C179" s="9" t="str">
        <f t="shared" si="5"/>
        <v>210505</v>
      </c>
      <c r="D179" s="10">
        <v>62.6</v>
      </c>
      <c r="E179" s="8"/>
    </row>
    <row r="180" s="2" customFormat="1" spans="1:5">
      <c r="A180" s="8">
        <v>178</v>
      </c>
      <c r="B180" s="9" t="str">
        <f>"2021070723"</f>
        <v>2021070723</v>
      </c>
      <c r="C180" s="9" t="str">
        <f t="shared" si="5"/>
        <v>210505</v>
      </c>
      <c r="D180" s="10">
        <v>45.4</v>
      </c>
      <c r="E180" s="8"/>
    </row>
    <row r="181" s="2" customFormat="1" spans="1:5">
      <c r="A181" s="8">
        <v>179</v>
      </c>
      <c r="B181" s="9" t="str">
        <f>"2021070724"</f>
        <v>2021070724</v>
      </c>
      <c r="C181" s="9" t="str">
        <f t="shared" si="5"/>
        <v>210505</v>
      </c>
      <c r="D181" s="10" t="s">
        <v>6</v>
      </c>
      <c r="E181" s="8"/>
    </row>
    <row r="182" s="2" customFormat="1" spans="1:5">
      <c r="A182" s="8">
        <v>180</v>
      </c>
      <c r="B182" s="9" t="str">
        <f>"2021070725"</f>
        <v>2021070725</v>
      </c>
      <c r="C182" s="9" t="str">
        <f t="shared" si="5"/>
        <v>210505</v>
      </c>
      <c r="D182" s="10" t="s">
        <v>6</v>
      </c>
      <c r="E182" s="8"/>
    </row>
    <row r="183" s="2" customFormat="1" spans="1:5">
      <c r="A183" s="8">
        <v>181</v>
      </c>
      <c r="B183" s="9" t="str">
        <f>"2021070726"</f>
        <v>2021070726</v>
      </c>
      <c r="C183" s="9" t="str">
        <f t="shared" si="5"/>
        <v>210505</v>
      </c>
      <c r="D183" s="10" t="s">
        <v>6</v>
      </c>
      <c r="E183" s="8"/>
    </row>
    <row r="184" s="2" customFormat="1" spans="1:5">
      <c r="A184" s="8">
        <v>182</v>
      </c>
      <c r="B184" s="9" t="str">
        <f>"2021070727"</f>
        <v>2021070727</v>
      </c>
      <c r="C184" s="9" t="str">
        <f t="shared" si="5"/>
        <v>210505</v>
      </c>
      <c r="D184" s="10">
        <v>64.3</v>
      </c>
      <c r="E184" s="8"/>
    </row>
    <row r="185" s="2" customFormat="1" spans="1:5">
      <c r="A185" s="8">
        <v>183</v>
      </c>
      <c r="B185" s="9" t="str">
        <f>"2021070728"</f>
        <v>2021070728</v>
      </c>
      <c r="C185" s="9" t="str">
        <f t="shared" si="5"/>
        <v>210505</v>
      </c>
      <c r="D185" s="10">
        <v>72.2</v>
      </c>
      <c r="E185" s="8"/>
    </row>
    <row r="186" s="2" customFormat="1" spans="1:5">
      <c r="A186" s="8">
        <v>184</v>
      </c>
      <c r="B186" s="9" t="str">
        <f>"2021070729"</f>
        <v>2021070729</v>
      </c>
      <c r="C186" s="9" t="str">
        <f t="shared" si="5"/>
        <v>210505</v>
      </c>
      <c r="D186" s="10">
        <v>75.6</v>
      </c>
      <c r="E186" s="8"/>
    </row>
    <row r="187" s="2" customFormat="1" spans="1:5">
      <c r="A187" s="8">
        <v>185</v>
      </c>
      <c r="B187" s="9" t="str">
        <f>"2021070730"</f>
        <v>2021070730</v>
      </c>
      <c r="C187" s="9" t="str">
        <f t="shared" si="5"/>
        <v>210505</v>
      </c>
      <c r="D187" s="10">
        <v>60.1</v>
      </c>
      <c r="E187" s="8"/>
    </row>
    <row r="188" s="2" customFormat="1" spans="1:5">
      <c r="A188" s="8">
        <v>186</v>
      </c>
      <c r="B188" s="9" t="str">
        <f>"2021070801"</f>
        <v>2021070801</v>
      </c>
      <c r="C188" s="9" t="str">
        <f t="shared" si="5"/>
        <v>210505</v>
      </c>
      <c r="D188" s="10">
        <v>71.1</v>
      </c>
      <c r="E188" s="8"/>
    </row>
    <row r="189" s="2" customFormat="1" spans="1:5">
      <c r="A189" s="8">
        <v>187</v>
      </c>
      <c r="B189" s="9" t="str">
        <f>"2021070802"</f>
        <v>2021070802</v>
      </c>
      <c r="C189" s="9" t="str">
        <f t="shared" si="5"/>
        <v>210505</v>
      </c>
      <c r="D189" s="10">
        <v>64.2</v>
      </c>
      <c r="E189" s="8"/>
    </row>
    <row r="190" s="2" customFormat="1" spans="1:5">
      <c r="A190" s="8">
        <v>188</v>
      </c>
      <c r="B190" s="9" t="str">
        <f>"2021070803"</f>
        <v>2021070803</v>
      </c>
      <c r="C190" s="9" t="str">
        <f t="shared" si="5"/>
        <v>210505</v>
      </c>
      <c r="D190" s="10">
        <v>63.1</v>
      </c>
      <c r="E190" s="8"/>
    </row>
    <row r="191" s="2" customFormat="1" spans="1:5">
      <c r="A191" s="8">
        <v>189</v>
      </c>
      <c r="B191" s="9" t="str">
        <f>"2021070804"</f>
        <v>2021070804</v>
      </c>
      <c r="C191" s="9" t="str">
        <f t="shared" si="5"/>
        <v>210505</v>
      </c>
      <c r="D191" s="10">
        <v>59</v>
      </c>
      <c r="E191" s="8"/>
    </row>
    <row r="192" s="2" customFormat="1" spans="1:5">
      <c r="A192" s="8">
        <v>190</v>
      </c>
      <c r="B192" s="9" t="str">
        <f>"2021070805"</f>
        <v>2021070805</v>
      </c>
      <c r="C192" s="9" t="str">
        <f t="shared" si="5"/>
        <v>210505</v>
      </c>
      <c r="D192" s="10" t="s">
        <v>6</v>
      </c>
      <c r="E192" s="8"/>
    </row>
    <row r="193" s="2" customFormat="1" spans="1:5">
      <c r="A193" s="8">
        <v>191</v>
      </c>
      <c r="B193" s="9" t="str">
        <f>"2021070806"</f>
        <v>2021070806</v>
      </c>
      <c r="C193" s="9" t="str">
        <f t="shared" si="5"/>
        <v>210505</v>
      </c>
      <c r="D193" s="10">
        <v>63.7</v>
      </c>
      <c r="E193" s="8"/>
    </row>
    <row r="194" s="2" customFormat="1" spans="1:5">
      <c r="A194" s="8">
        <v>192</v>
      </c>
      <c r="B194" s="9" t="str">
        <f>"2021070807"</f>
        <v>2021070807</v>
      </c>
      <c r="C194" s="9" t="str">
        <f t="shared" si="5"/>
        <v>210505</v>
      </c>
      <c r="D194" s="10">
        <v>64.2</v>
      </c>
      <c r="E194" s="8"/>
    </row>
    <row r="195" s="2" customFormat="1" spans="1:5">
      <c r="A195" s="8">
        <v>193</v>
      </c>
      <c r="B195" s="9" t="str">
        <f>"2021070808"</f>
        <v>2021070808</v>
      </c>
      <c r="C195" s="9" t="str">
        <f t="shared" si="5"/>
        <v>210505</v>
      </c>
      <c r="D195" s="10">
        <v>63.1</v>
      </c>
      <c r="E195" s="8"/>
    </row>
    <row r="196" s="2" customFormat="1" spans="1:5">
      <c r="A196" s="8">
        <v>194</v>
      </c>
      <c r="B196" s="9" t="str">
        <f>"2021070809"</f>
        <v>2021070809</v>
      </c>
      <c r="C196" s="9" t="str">
        <f t="shared" si="5"/>
        <v>210505</v>
      </c>
      <c r="D196" s="10" t="s">
        <v>6</v>
      </c>
      <c r="E196" s="8"/>
    </row>
    <row r="197" s="2" customFormat="1" spans="1:5">
      <c r="A197" s="8">
        <v>195</v>
      </c>
      <c r="B197" s="9" t="str">
        <f>"2021070810"</f>
        <v>2021070810</v>
      </c>
      <c r="C197" s="9" t="str">
        <f t="shared" si="5"/>
        <v>210505</v>
      </c>
      <c r="D197" s="10" t="s">
        <v>6</v>
      </c>
      <c r="E197" s="8"/>
    </row>
    <row r="198" s="2" customFormat="1" spans="1:5">
      <c r="A198" s="8">
        <v>196</v>
      </c>
      <c r="B198" s="9" t="str">
        <f>"2021070811"</f>
        <v>2021070811</v>
      </c>
      <c r="C198" s="9" t="str">
        <f t="shared" si="5"/>
        <v>210505</v>
      </c>
      <c r="D198" s="10">
        <v>71.1</v>
      </c>
      <c r="E198" s="8"/>
    </row>
    <row r="199" s="2" customFormat="1" spans="1:5">
      <c r="A199" s="8">
        <v>197</v>
      </c>
      <c r="B199" s="9" t="str">
        <f>"2021070812"</f>
        <v>2021070812</v>
      </c>
      <c r="C199" s="9" t="str">
        <f t="shared" si="5"/>
        <v>210505</v>
      </c>
      <c r="D199" s="10">
        <v>53.2</v>
      </c>
      <c r="E199" s="8"/>
    </row>
    <row r="200" s="2" customFormat="1" spans="1:5">
      <c r="A200" s="8">
        <v>198</v>
      </c>
      <c r="B200" s="9" t="str">
        <f>"2021070813"</f>
        <v>2021070813</v>
      </c>
      <c r="C200" s="9" t="str">
        <f t="shared" si="5"/>
        <v>210505</v>
      </c>
      <c r="D200" s="10" t="s">
        <v>6</v>
      </c>
      <c r="E200" s="8"/>
    </row>
    <row r="201" s="2" customFormat="1" spans="1:5">
      <c r="A201" s="8">
        <v>199</v>
      </c>
      <c r="B201" s="9" t="str">
        <f>"2021070814"</f>
        <v>2021070814</v>
      </c>
      <c r="C201" s="9" t="str">
        <f t="shared" ref="C201:C218" si="6">"210506"</f>
        <v>210506</v>
      </c>
      <c r="D201" s="10">
        <v>72.1</v>
      </c>
      <c r="E201" s="8"/>
    </row>
    <row r="202" s="2" customFormat="1" spans="1:5">
      <c r="A202" s="8">
        <v>200</v>
      </c>
      <c r="B202" s="9" t="str">
        <f>"2021070815"</f>
        <v>2021070815</v>
      </c>
      <c r="C202" s="9" t="str">
        <f t="shared" si="6"/>
        <v>210506</v>
      </c>
      <c r="D202" s="10">
        <v>71.1</v>
      </c>
      <c r="E202" s="8"/>
    </row>
    <row r="203" s="2" customFormat="1" spans="1:5">
      <c r="A203" s="8">
        <v>201</v>
      </c>
      <c r="B203" s="9" t="str">
        <f>"2021070816"</f>
        <v>2021070816</v>
      </c>
      <c r="C203" s="9" t="str">
        <f t="shared" si="6"/>
        <v>210506</v>
      </c>
      <c r="D203" s="10" t="s">
        <v>6</v>
      </c>
      <c r="E203" s="8"/>
    </row>
    <row r="204" s="2" customFormat="1" spans="1:5">
      <c r="A204" s="8">
        <v>202</v>
      </c>
      <c r="B204" s="9" t="str">
        <f>"2021070817"</f>
        <v>2021070817</v>
      </c>
      <c r="C204" s="9" t="str">
        <f t="shared" si="6"/>
        <v>210506</v>
      </c>
      <c r="D204" s="10">
        <v>56.6</v>
      </c>
      <c r="E204" s="8"/>
    </row>
    <row r="205" s="2" customFormat="1" spans="1:5">
      <c r="A205" s="8">
        <v>203</v>
      </c>
      <c r="B205" s="9" t="str">
        <f>"2021070818"</f>
        <v>2021070818</v>
      </c>
      <c r="C205" s="9" t="str">
        <f t="shared" si="6"/>
        <v>210506</v>
      </c>
      <c r="D205" s="10" t="s">
        <v>6</v>
      </c>
      <c r="E205" s="8"/>
    </row>
    <row r="206" s="2" customFormat="1" spans="1:5">
      <c r="A206" s="8">
        <v>204</v>
      </c>
      <c r="B206" s="9" t="str">
        <f>"2021070819"</f>
        <v>2021070819</v>
      </c>
      <c r="C206" s="9" t="str">
        <f t="shared" si="6"/>
        <v>210506</v>
      </c>
      <c r="D206" s="10">
        <v>66.7</v>
      </c>
      <c r="E206" s="8"/>
    </row>
    <row r="207" s="2" customFormat="1" spans="1:5">
      <c r="A207" s="8">
        <v>205</v>
      </c>
      <c r="B207" s="9" t="str">
        <f>"2021070820"</f>
        <v>2021070820</v>
      </c>
      <c r="C207" s="9" t="str">
        <f t="shared" si="6"/>
        <v>210506</v>
      </c>
      <c r="D207" s="10">
        <v>73.8</v>
      </c>
      <c r="E207" s="8"/>
    </row>
    <row r="208" s="2" customFormat="1" spans="1:5">
      <c r="A208" s="8">
        <v>206</v>
      </c>
      <c r="B208" s="9" t="str">
        <f>"2021070821"</f>
        <v>2021070821</v>
      </c>
      <c r="C208" s="9" t="str">
        <f t="shared" si="6"/>
        <v>210506</v>
      </c>
      <c r="D208" s="10">
        <v>68.1</v>
      </c>
      <c r="E208" s="8"/>
    </row>
    <row r="209" s="2" customFormat="1" spans="1:5">
      <c r="A209" s="8">
        <v>207</v>
      </c>
      <c r="B209" s="9" t="str">
        <f>"2021070822"</f>
        <v>2021070822</v>
      </c>
      <c r="C209" s="9" t="str">
        <f t="shared" si="6"/>
        <v>210506</v>
      </c>
      <c r="D209" s="10">
        <v>71</v>
      </c>
      <c r="E209" s="8"/>
    </row>
    <row r="210" s="2" customFormat="1" spans="1:5">
      <c r="A210" s="8">
        <v>208</v>
      </c>
      <c r="B210" s="9" t="str">
        <f>"2021070823"</f>
        <v>2021070823</v>
      </c>
      <c r="C210" s="9" t="str">
        <f t="shared" si="6"/>
        <v>210506</v>
      </c>
      <c r="D210" s="10">
        <v>68</v>
      </c>
      <c r="E210" s="8"/>
    </row>
    <row r="211" s="2" customFormat="1" spans="1:5">
      <c r="A211" s="8">
        <v>209</v>
      </c>
      <c r="B211" s="9" t="str">
        <f>"2021070824"</f>
        <v>2021070824</v>
      </c>
      <c r="C211" s="9" t="str">
        <f t="shared" si="6"/>
        <v>210506</v>
      </c>
      <c r="D211" s="10">
        <v>71.1</v>
      </c>
      <c r="E211" s="8"/>
    </row>
    <row r="212" s="2" customFormat="1" spans="1:5">
      <c r="A212" s="8">
        <v>210</v>
      </c>
      <c r="B212" s="9" t="str">
        <f>"2021070825"</f>
        <v>2021070825</v>
      </c>
      <c r="C212" s="9" t="str">
        <f t="shared" si="6"/>
        <v>210506</v>
      </c>
      <c r="D212" s="10" t="s">
        <v>6</v>
      </c>
      <c r="E212" s="8"/>
    </row>
    <row r="213" s="2" customFormat="1" spans="1:5">
      <c r="A213" s="8">
        <v>211</v>
      </c>
      <c r="B213" s="9" t="str">
        <f>"2021070826"</f>
        <v>2021070826</v>
      </c>
      <c r="C213" s="9" t="str">
        <f t="shared" si="6"/>
        <v>210506</v>
      </c>
      <c r="D213" s="10">
        <v>61.2</v>
      </c>
      <c r="E213" s="8"/>
    </row>
    <row r="214" s="2" customFormat="1" spans="1:5">
      <c r="A214" s="8">
        <v>212</v>
      </c>
      <c r="B214" s="9" t="str">
        <f>"2021070827"</f>
        <v>2021070827</v>
      </c>
      <c r="C214" s="9" t="str">
        <f t="shared" si="6"/>
        <v>210506</v>
      </c>
      <c r="D214" s="10" t="s">
        <v>6</v>
      </c>
      <c r="E214" s="8"/>
    </row>
    <row r="215" s="2" customFormat="1" spans="1:5">
      <c r="A215" s="8">
        <v>213</v>
      </c>
      <c r="B215" s="9" t="str">
        <f>"2021070828"</f>
        <v>2021070828</v>
      </c>
      <c r="C215" s="9" t="str">
        <f t="shared" si="6"/>
        <v>210506</v>
      </c>
      <c r="D215" s="10" t="s">
        <v>6</v>
      </c>
      <c r="E215" s="8"/>
    </row>
    <row r="216" s="2" customFormat="1" spans="1:5">
      <c r="A216" s="8">
        <v>214</v>
      </c>
      <c r="B216" s="9" t="str">
        <f>"2021070829"</f>
        <v>2021070829</v>
      </c>
      <c r="C216" s="9" t="str">
        <f t="shared" si="6"/>
        <v>210506</v>
      </c>
      <c r="D216" s="10">
        <v>66.2</v>
      </c>
      <c r="E216" s="8"/>
    </row>
    <row r="217" s="2" customFormat="1" spans="1:5">
      <c r="A217" s="8">
        <v>215</v>
      </c>
      <c r="B217" s="9" t="str">
        <f>"2021070830"</f>
        <v>2021070830</v>
      </c>
      <c r="C217" s="9" t="str">
        <f t="shared" si="6"/>
        <v>210506</v>
      </c>
      <c r="D217" s="10">
        <v>70.7</v>
      </c>
      <c r="E217" s="8"/>
    </row>
    <row r="218" s="2" customFormat="1" spans="1:5">
      <c r="A218" s="8">
        <v>216</v>
      </c>
      <c r="B218" s="9" t="str">
        <f>"2021070831"</f>
        <v>2021070831</v>
      </c>
      <c r="C218" s="9" t="str">
        <f t="shared" si="6"/>
        <v>210506</v>
      </c>
      <c r="D218" s="10">
        <v>71.8</v>
      </c>
      <c r="E218" s="8"/>
    </row>
    <row r="219" s="2" customFormat="1" spans="1:5">
      <c r="A219" s="8">
        <v>217</v>
      </c>
      <c r="B219" s="9" t="str">
        <f>"2021070901"</f>
        <v>2021070901</v>
      </c>
      <c r="C219" s="9" t="str">
        <f t="shared" ref="C219:C282" si="7">"210511"</f>
        <v>210511</v>
      </c>
      <c r="D219" s="10" t="s">
        <v>6</v>
      </c>
      <c r="E219" s="8"/>
    </row>
    <row r="220" s="2" customFormat="1" spans="1:5">
      <c r="A220" s="8">
        <v>218</v>
      </c>
      <c r="B220" s="9" t="str">
        <f>"2021070902"</f>
        <v>2021070902</v>
      </c>
      <c r="C220" s="9" t="str">
        <f t="shared" si="7"/>
        <v>210511</v>
      </c>
      <c r="D220" s="10" t="s">
        <v>6</v>
      </c>
      <c r="E220" s="8"/>
    </row>
    <row r="221" s="2" customFormat="1" spans="1:5">
      <c r="A221" s="8">
        <v>219</v>
      </c>
      <c r="B221" s="9" t="str">
        <f>"2021070903"</f>
        <v>2021070903</v>
      </c>
      <c r="C221" s="9" t="str">
        <f t="shared" si="7"/>
        <v>210511</v>
      </c>
      <c r="D221" s="10">
        <v>41.3</v>
      </c>
      <c r="E221" s="8"/>
    </row>
    <row r="222" s="2" customFormat="1" spans="1:5">
      <c r="A222" s="8">
        <v>220</v>
      </c>
      <c r="B222" s="9" t="str">
        <f>"2021070904"</f>
        <v>2021070904</v>
      </c>
      <c r="C222" s="9" t="str">
        <f t="shared" si="7"/>
        <v>210511</v>
      </c>
      <c r="D222" s="10">
        <v>65.5</v>
      </c>
      <c r="E222" s="8"/>
    </row>
    <row r="223" s="2" customFormat="1" spans="1:5">
      <c r="A223" s="8">
        <v>221</v>
      </c>
      <c r="B223" s="9" t="str">
        <f>"2021070905"</f>
        <v>2021070905</v>
      </c>
      <c r="C223" s="9" t="str">
        <f t="shared" si="7"/>
        <v>210511</v>
      </c>
      <c r="D223" s="10">
        <v>49</v>
      </c>
      <c r="E223" s="8"/>
    </row>
    <row r="224" s="2" customFormat="1" spans="1:5">
      <c r="A224" s="8">
        <v>222</v>
      </c>
      <c r="B224" s="9" t="str">
        <f>"2021070906"</f>
        <v>2021070906</v>
      </c>
      <c r="C224" s="9" t="str">
        <f t="shared" si="7"/>
        <v>210511</v>
      </c>
      <c r="D224" s="10">
        <v>55.1</v>
      </c>
      <c r="E224" s="8"/>
    </row>
    <row r="225" s="2" customFormat="1" spans="1:5">
      <c r="A225" s="8">
        <v>223</v>
      </c>
      <c r="B225" s="9" t="str">
        <f>"2021070907"</f>
        <v>2021070907</v>
      </c>
      <c r="C225" s="9" t="str">
        <f t="shared" si="7"/>
        <v>210511</v>
      </c>
      <c r="D225" s="10" t="s">
        <v>6</v>
      </c>
      <c r="E225" s="8"/>
    </row>
    <row r="226" s="2" customFormat="1" spans="1:5">
      <c r="A226" s="8">
        <v>224</v>
      </c>
      <c r="B226" s="9" t="str">
        <f>"2021070908"</f>
        <v>2021070908</v>
      </c>
      <c r="C226" s="9" t="str">
        <f t="shared" si="7"/>
        <v>210511</v>
      </c>
      <c r="D226" s="10" t="s">
        <v>6</v>
      </c>
      <c r="E226" s="8"/>
    </row>
    <row r="227" s="2" customFormat="1" spans="1:5">
      <c r="A227" s="8">
        <v>225</v>
      </c>
      <c r="B227" s="9" t="str">
        <f>"2021070909"</f>
        <v>2021070909</v>
      </c>
      <c r="C227" s="9" t="str">
        <f t="shared" si="7"/>
        <v>210511</v>
      </c>
      <c r="D227" s="10">
        <v>50</v>
      </c>
      <c r="E227" s="8"/>
    </row>
    <row r="228" s="2" customFormat="1" spans="1:5">
      <c r="A228" s="8">
        <v>226</v>
      </c>
      <c r="B228" s="9" t="str">
        <f>"2021070910"</f>
        <v>2021070910</v>
      </c>
      <c r="C228" s="9" t="str">
        <f t="shared" si="7"/>
        <v>210511</v>
      </c>
      <c r="D228" s="10">
        <v>57.5</v>
      </c>
      <c r="E228" s="8"/>
    </row>
    <row r="229" s="2" customFormat="1" spans="1:5">
      <c r="A229" s="8">
        <v>227</v>
      </c>
      <c r="B229" s="9" t="str">
        <f>"2021070911"</f>
        <v>2021070911</v>
      </c>
      <c r="C229" s="9" t="str">
        <f t="shared" si="7"/>
        <v>210511</v>
      </c>
      <c r="D229" s="10">
        <v>63.4</v>
      </c>
      <c r="E229" s="8"/>
    </row>
    <row r="230" s="2" customFormat="1" spans="1:5">
      <c r="A230" s="8">
        <v>228</v>
      </c>
      <c r="B230" s="9" t="str">
        <f>"2021070912"</f>
        <v>2021070912</v>
      </c>
      <c r="C230" s="9" t="str">
        <f t="shared" si="7"/>
        <v>210511</v>
      </c>
      <c r="D230" s="10">
        <v>31.1</v>
      </c>
      <c r="E230" s="8"/>
    </row>
    <row r="231" s="2" customFormat="1" spans="1:5">
      <c r="A231" s="8">
        <v>229</v>
      </c>
      <c r="B231" s="9" t="str">
        <f>"2021070913"</f>
        <v>2021070913</v>
      </c>
      <c r="C231" s="9" t="str">
        <f t="shared" si="7"/>
        <v>210511</v>
      </c>
      <c r="D231" s="10">
        <v>37.4</v>
      </c>
      <c r="E231" s="8"/>
    </row>
    <row r="232" s="2" customFormat="1" spans="1:5">
      <c r="A232" s="8">
        <v>230</v>
      </c>
      <c r="B232" s="9" t="str">
        <f>"2021070914"</f>
        <v>2021070914</v>
      </c>
      <c r="C232" s="9" t="str">
        <f t="shared" si="7"/>
        <v>210511</v>
      </c>
      <c r="D232" s="10">
        <v>60.6</v>
      </c>
      <c r="E232" s="8"/>
    </row>
    <row r="233" s="2" customFormat="1" spans="1:5">
      <c r="A233" s="8">
        <v>231</v>
      </c>
      <c r="B233" s="9" t="str">
        <f>"2021070915"</f>
        <v>2021070915</v>
      </c>
      <c r="C233" s="9" t="str">
        <f t="shared" si="7"/>
        <v>210511</v>
      </c>
      <c r="D233" s="10">
        <v>51.6</v>
      </c>
      <c r="E233" s="8"/>
    </row>
    <row r="234" s="2" customFormat="1" spans="1:5">
      <c r="A234" s="8">
        <v>232</v>
      </c>
      <c r="B234" s="9" t="str">
        <f>"2021070916"</f>
        <v>2021070916</v>
      </c>
      <c r="C234" s="9" t="str">
        <f t="shared" si="7"/>
        <v>210511</v>
      </c>
      <c r="D234" s="10">
        <v>44.8</v>
      </c>
      <c r="E234" s="8"/>
    </row>
    <row r="235" s="2" customFormat="1" spans="1:5">
      <c r="A235" s="8">
        <v>233</v>
      </c>
      <c r="B235" s="9" t="str">
        <f>"2021070917"</f>
        <v>2021070917</v>
      </c>
      <c r="C235" s="9" t="str">
        <f t="shared" si="7"/>
        <v>210511</v>
      </c>
      <c r="D235" s="10" t="s">
        <v>6</v>
      </c>
      <c r="E235" s="8"/>
    </row>
    <row r="236" s="2" customFormat="1" spans="1:5">
      <c r="A236" s="8">
        <v>234</v>
      </c>
      <c r="B236" s="9" t="str">
        <f>"2021070918"</f>
        <v>2021070918</v>
      </c>
      <c r="C236" s="9" t="str">
        <f t="shared" si="7"/>
        <v>210511</v>
      </c>
      <c r="D236" s="10">
        <v>60.9</v>
      </c>
      <c r="E236" s="8"/>
    </row>
    <row r="237" s="2" customFormat="1" spans="1:5">
      <c r="A237" s="8">
        <v>235</v>
      </c>
      <c r="B237" s="9" t="str">
        <f>"2021070919"</f>
        <v>2021070919</v>
      </c>
      <c r="C237" s="9" t="str">
        <f t="shared" si="7"/>
        <v>210511</v>
      </c>
      <c r="D237" s="10">
        <v>38.7</v>
      </c>
      <c r="E237" s="8"/>
    </row>
    <row r="238" s="2" customFormat="1" spans="1:5">
      <c r="A238" s="8">
        <v>236</v>
      </c>
      <c r="B238" s="9" t="str">
        <f>"2021070920"</f>
        <v>2021070920</v>
      </c>
      <c r="C238" s="9" t="str">
        <f t="shared" si="7"/>
        <v>210511</v>
      </c>
      <c r="D238" s="10">
        <v>57.4</v>
      </c>
      <c r="E238" s="8"/>
    </row>
    <row r="239" s="2" customFormat="1" spans="1:5">
      <c r="A239" s="8">
        <v>237</v>
      </c>
      <c r="B239" s="9" t="str">
        <f>"2021070921"</f>
        <v>2021070921</v>
      </c>
      <c r="C239" s="9" t="str">
        <f t="shared" si="7"/>
        <v>210511</v>
      </c>
      <c r="D239" s="10">
        <v>37.4</v>
      </c>
      <c r="E239" s="8"/>
    </row>
    <row r="240" s="2" customFormat="1" spans="1:5">
      <c r="A240" s="8">
        <v>238</v>
      </c>
      <c r="B240" s="9" t="str">
        <f>"2021070922"</f>
        <v>2021070922</v>
      </c>
      <c r="C240" s="9" t="str">
        <f t="shared" si="7"/>
        <v>210511</v>
      </c>
      <c r="D240" s="10">
        <v>53.7</v>
      </c>
      <c r="E240" s="8"/>
    </row>
    <row r="241" s="2" customFormat="1" spans="1:5">
      <c r="A241" s="8">
        <v>239</v>
      </c>
      <c r="B241" s="9" t="str">
        <f>"2021070923"</f>
        <v>2021070923</v>
      </c>
      <c r="C241" s="9" t="str">
        <f t="shared" si="7"/>
        <v>210511</v>
      </c>
      <c r="D241" s="10">
        <v>33.1</v>
      </c>
      <c r="E241" s="8"/>
    </row>
    <row r="242" s="2" customFormat="1" spans="1:5">
      <c r="A242" s="8">
        <v>240</v>
      </c>
      <c r="B242" s="9" t="str">
        <f>"2021070924"</f>
        <v>2021070924</v>
      </c>
      <c r="C242" s="9" t="str">
        <f t="shared" si="7"/>
        <v>210511</v>
      </c>
      <c r="D242" s="10">
        <v>43.6</v>
      </c>
      <c r="E242" s="8"/>
    </row>
    <row r="243" s="2" customFormat="1" spans="1:5">
      <c r="A243" s="8">
        <v>241</v>
      </c>
      <c r="B243" s="9" t="str">
        <f>"2021070925"</f>
        <v>2021070925</v>
      </c>
      <c r="C243" s="9" t="str">
        <f t="shared" si="7"/>
        <v>210511</v>
      </c>
      <c r="D243" s="10">
        <v>40.1</v>
      </c>
      <c r="E243" s="8"/>
    </row>
    <row r="244" s="2" customFormat="1" spans="1:5">
      <c r="A244" s="8">
        <v>242</v>
      </c>
      <c r="B244" s="9" t="str">
        <f>"2021070926"</f>
        <v>2021070926</v>
      </c>
      <c r="C244" s="9" t="str">
        <f t="shared" si="7"/>
        <v>210511</v>
      </c>
      <c r="D244" s="10">
        <v>43.4</v>
      </c>
      <c r="E244" s="8"/>
    </row>
    <row r="245" s="2" customFormat="1" spans="1:5">
      <c r="A245" s="8">
        <v>243</v>
      </c>
      <c r="B245" s="9" t="str">
        <f>"2021070927"</f>
        <v>2021070927</v>
      </c>
      <c r="C245" s="9" t="str">
        <f t="shared" si="7"/>
        <v>210511</v>
      </c>
      <c r="D245" s="10" t="s">
        <v>6</v>
      </c>
      <c r="E245" s="8"/>
    </row>
    <row r="246" s="2" customFormat="1" spans="1:5">
      <c r="A246" s="8">
        <v>244</v>
      </c>
      <c r="B246" s="9" t="str">
        <f>"2021070928"</f>
        <v>2021070928</v>
      </c>
      <c r="C246" s="9" t="str">
        <f t="shared" si="7"/>
        <v>210511</v>
      </c>
      <c r="D246" s="10">
        <v>46.6</v>
      </c>
      <c r="E246" s="8"/>
    </row>
    <row r="247" s="2" customFormat="1" spans="1:5">
      <c r="A247" s="8">
        <v>245</v>
      </c>
      <c r="B247" s="9" t="str">
        <f>"2021070929"</f>
        <v>2021070929</v>
      </c>
      <c r="C247" s="9" t="str">
        <f t="shared" si="7"/>
        <v>210511</v>
      </c>
      <c r="D247" s="10" t="s">
        <v>6</v>
      </c>
      <c r="E247" s="8"/>
    </row>
    <row r="248" s="2" customFormat="1" spans="1:5">
      <c r="A248" s="8">
        <v>246</v>
      </c>
      <c r="B248" s="9" t="str">
        <f>"2021070930"</f>
        <v>2021070930</v>
      </c>
      <c r="C248" s="9" t="str">
        <f t="shared" si="7"/>
        <v>210511</v>
      </c>
      <c r="D248" s="10" t="s">
        <v>6</v>
      </c>
      <c r="E248" s="8"/>
    </row>
    <row r="249" s="2" customFormat="1" spans="1:5">
      <c r="A249" s="8">
        <v>247</v>
      </c>
      <c r="B249" s="9" t="str">
        <f>"2021071001"</f>
        <v>2021071001</v>
      </c>
      <c r="C249" s="9" t="str">
        <f t="shared" si="7"/>
        <v>210511</v>
      </c>
      <c r="D249" s="10" t="s">
        <v>6</v>
      </c>
      <c r="E249" s="8"/>
    </row>
    <row r="250" s="2" customFormat="1" spans="1:5">
      <c r="A250" s="8">
        <v>248</v>
      </c>
      <c r="B250" s="9" t="str">
        <f>"2021071002"</f>
        <v>2021071002</v>
      </c>
      <c r="C250" s="9" t="str">
        <f t="shared" si="7"/>
        <v>210511</v>
      </c>
      <c r="D250" s="10" t="s">
        <v>6</v>
      </c>
      <c r="E250" s="8"/>
    </row>
    <row r="251" s="2" customFormat="1" spans="1:5">
      <c r="A251" s="8">
        <v>249</v>
      </c>
      <c r="B251" s="9" t="str">
        <f>"2021071003"</f>
        <v>2021071003</v>
      </c>
      <c r="C251" s="9" t="str">
        <f t="shared" si="7"/>
        <v>210511</v>
      </c>
      <c r="D251" s="10" t="s">
        <v>6</v>
      </c>
      <c r="E251" s="8"/>
    </row>
    <row r="252" s="2" customFormat="1" spans="1:5">
      <c r="A252" s="8">
        <v>250</v>
      </c>
      <c r="B252" s="9" t="str">
        <f>"2021071004"</f>
        <v>2021071004</v>
      </c>
      <c r="C252" s="9" t="str">
        <f t="shared" si="7"/>
        <v>210511</v>
      </c>
      <c r="D252" s="10">
        <v>46.6</v>
      </c>
      <c r="E252" s="8"/>
    </row>
    <row r="253" s="2" customFormat="1" spans="1:5">
      <c r="A253" s="8">
        <v>251</v>
      </c>
      <c r="B253" s="9" t="str">
        <f>"2021071005"</f>
        <v>2021071005</v>
      </c>
      <c r="C253" s="9" t="str">
        <f t="shared" si="7"/>
        <v>210511</v>
      </c>
      <c r="D253" s="10" t="s">
        <v>6</v>
      </c>
      <c r="E253" s="8"/>
    </row>
    <row r="254" s="2" customFormat="1" spans="1:5">
      <c r="A254" s="8">
        <v>252</v>
      </c>
      <c r="B254" s="9" t="str">
        <f>"2021071006"</f>
        <v>2021071006</v>
      </c>
      <c r="C254" s="9" t="str">
        <f t="shared" si="7"/>
        <v>210511</v>
      </c>
      <c r="D254" s="10" t="s">
        <v>6</v>
      </c>
      <c r="E254" s="8"/>
    </row>
    <row r="255" s="2" customFormat="1" spans="1:5">
      <c r="A255" s="8">
        <v>253</v>
      </c>
      <c r="B255" s="9" t="str">
        <f>"2021071007"</f>
        <v>2021071007</v>
      </c>
      <c r="C255" s="9" t="str">
        <f t="shared" si="7"/>
        <v>210511</v>
      </c>
      <c r="D255" s="10" t="s">
        <v>6</v>
      </c>
      <c r="E255" s="8"/>
    </row>
    <row r="256" s="2" customFormat="1" spans="1:5">
      <c r="A256" s="8">
        <v>254</v>
      </c>
      <c r="B256" s="9" t="str">
        <f>"2021071008"</f>
        <v>2021071008</v>
      </c>
      <c r="C256" s="9" t="str">
        <f t="shared" si="7"/>
        <v>210511</v>
      </c>
      <c r="D256" s="10">
        <v>44</v>
      </c>
      <c r="E256" s="8"/>
    </row>
    <row r="257" s="2" customFormat="1" spans="1:5">
      <c r="A257" s="8">
        <v>255</v>
      </c>
      <c r="B257" s="9" t="str">
        <f>"2021071009"</f>
        <v>2021071009</v>
      </c>
      <c r="C257" s="9" t="str">
        <f t="shared" si="7"/>
        <v>210511</v>
      </c>
      <c r="D257" s="10">
        <v>63.2</v>
      </c>
      <c r="E257" s="8"/>
    </row>
    <row r="258" s="2" customFormat="1" spans="1:5">
      <c r="A258" s="8">
        <v>256</v>
      </c>
      <c r="B258" s="9" t="str">
        <f>"2021071010"</f>
        <v>2021071010</v>
      </c>
      <c r="C258" s="9" t="str">
        <f t="shared" si="7"/>
        <v>210511</v>
      </c>
      <c r="D258" s="10" t="s">
        <v>6</v>
      </c>
      <c r="E258" s="8"/>
    </row>
    <row r="259" s="2" customFormat="1" spans="1:5">
      <c r="A259" s="8">
        <v>257</v>
      </c>
      <c r="B259" s="9" t="str">
        <f>"2021071011"</f>
        <v>2021071011</v>
      </c>
      <c r="C259" s="9" t="str">
        <f t="shared" si="7"/>
        <v>210511</v>
      </c>
      <c r="D259" s="10">
        <v>38.3</v>
      </c>
      <c r="E259" s="8"/>
    </row>
    <row r="260" s="2" customFormat="1" spans="1:5">
      <c r="A260" s="8">
        <v>258</v>
      </c>
      <c r="B260" s="9" t="str">
        <f>"2021071012"</f>
        <v>2021071012</v>
      </c>
      <c r="C260" s="9" t="str">
        <f t="shared" si="7"/>
        <v>210511</v>
      </c>
      <c r="D260" s="10">
        <v>43.4</v>
      </c>
      <c r="E260" s="8"/>
    </row>
    <row r="261" s="2" customFormat="1" spans="1:5">
      <c r="A261" s="8">
        <v>259</v>
      </c>
      <c r="B261" s="9" t="str">
        <f>"2021071013"</f>
        <v>2021071013</v>
      </c>
      <c r="C261" s="9" t="str">
        <f t="shared" si="7"/>
        <v>210511</v>
      </c>
      <c r="D261" s="10">
        <v>60.7</v>
      </c>
      <c r="E261" s="8"/>
    </row>
    <row r="262" s="2" customFormat="1" spans="1:5">
      <c r="A262" s="8">
        <v>260</v>
      </c>
      <c r="B262" s="9" t="str">
        <f>"2021071014"</f>
        <v>2021071014</v>
      </c>
      <c r="C262" s="9" t="str">
        <f t="shared" si="7"/>
        <v>210511</v>
      </c>
      <c r="D262" s="10">
        <v>51</v>
      </c>
      <c r="E262" s="8"/>
    </row>
    <row r="263" s="2" customFormat="1" spans="1:5">
      <c r="A263" s="8">
        <v>261</v>
      </c>
      <c r="B263" s="9" t="str">
        <f>"2021071015"</f>
        <v>2021071015</v>
      </c>
      <c r="C263" s="9" t="str">
        <f t="shared" si="7"/>
        <v>210511</v>
      </c>
      <c r="D263" s="10" t="s">
        <v>6</v>
      </c>
      <c r="E263" s="8"/>
    </row>
    <row r="264" s="2" customFormat="1" spans="1:5">
      <c r="A264" s="8">
        <v>262</v>
      </c>
      <c r="B264" s="9" t="str">
        <f>"2021071016"</f>
        <v>2021071016</v>
      </c>
      <c r="C264" s="9" t="str">
        <f t="shared" si="7"/>
        <v>210511</v>
      </c>
      <c r="D264" s="10" t="s">
        <v>6</v>
      </c>
      <c r="E264" s="8"/>
    </row>
    <row r="265" s="2" customFormat="1" spans="1:5">
      <c r="A265" s="8">
        <v>263</v>
      </c>
      <c r="B265" s="9" t="str">
        <f>"2021071017"</f>
        <v>2021071017</v>
      </c>
      <c r="C265" s="9" t="str">
        <f t="shared" si="7"/>
        <v>210511</v>
      </c>
      <c r="D265" s="10" t="s">
        <v>6</v>
      </c>
      <c r="E265" s="8"/>
    </row>
    <row r="266" s="2" customFormat="1" spans="1:5">
      <c r="A266" s="8">
        <v>264</v>
      </c>
      <c r="B266" s="9" t="str">
        <f>"2021071018"</f>
        <v>2021071018</v>
      </c>
      <c r="C266" s="9" t="str">
        <f t="shared" si="7"/>
        <v>210511</v>
      </c>
      <c r="D266" s="10" t="s">
        <v>6</v>
      </c>
      <c r="E266" s="8"/>
    </row>
    <row r="267" s="2" customFormat="1" spans="1:5">
      <c r="A267" s="8">
        <v>265</v>
      </c>
      <c r="B267" s="9" t="str">
        <f>"2021071019"</f>
        <v>2021071019</v>
      </c>
      <c r="C267" s="9" t="str">
        <f t="shared" si="7"/>
        <v>210511</v>
      </c>
      <c r="D267" s="10" t="s">
        <v>6</v>
      </c>
      <c r="E267" s="8"/>
    </row>
    <row r="268" s="2" customFormat="1" spans="1:5">
      <c r="A268" s="8">
        <v>266</v>
      </c>
      <c r="B268" s="9" t="str">
        <f>"2021071020"</f>
        <v>2021071020</v>
      </c>
      <c r="C268" s="9" t="str">
        <f t="shared" si="7"/>
        <v>210511</v>
      </c>
      <c r="D268" s="10" t="s">
        <v>6</v>
      </c>
      <c r="E268" s="8"/>
    </row>
    <row r="269" s="2" customFormat="1" spans="1:5">
      <c r="A269" s="8">
        <v>267</v>
      </c>
      <c r="B269" s="9" t="str">
        <f>"2021071021"</f>
        <v>2021071021</v>
      </c>
      <c r="C269" s="9" t="str">
        <f t="shared" si="7"/>
        <v>210511</v>
      </c>
      <c r="D269" s="10">
        <v>42.2</v>
      </c>
      <c r="E269" s="8"/>
    </row>
    <row r="270" s="2" customFormat="1" spans="1:5">
      <c r="A270" s="8">
        <v>268</v>
      </c>
      <c r="B270" s="9" t="str">
        <f>"2021071022"</f>
        <v>2021071022</v>
      </c>
      <c r="C270" s="9" t="str">
        <f t="shared" si="7"/>
        <v>210511</v>
      </c>
      <c r="D270" s="10">
        <v>53.6</v>
      </c>
      <c r="E270" s="8"/>
    </row>
    <row r="271" s="2" customFormat="1" spans="1:5">
      <c r="A271" s="8">
        <v>269</v>
      </c>
      <c r="B271" s="9" t="str">
        <f>"2021071023"</f>
        <v>2021071023</v>
      </c>
      <c r="C271" s="9" t="str">
        <f t="shared" si="7"/>
        <v>210511</v>
      </c>
      <c r="D271" s="10" t="s">
        <v>6</v>
      </c>
      <c r="E271" s="8"/>
    </row>
    <row r="272" s="2" customFormat="1" spans="1:5">
      <c r="A272" s="8">
        <v>270</v>
      </c>
      <c r="B272" s="9" t="str">
        <f>"2021071024"</f>
        <v>2021071024</v>
      </c>
      <c r="C272" s="9" t="str">
        <f t="shared" si="7"/>
        <v>210511</v>
      </c>
      <c r="D272" s="10">
        <v>72.3</v>
      </c>
      <c r="E272" s="8"/>
    </row>
    <row r="273" s="2" customFormat="1" spans="1:5">
      <c r="A273" s="8">
        <v>271</v>
      </c>
      <c r="B273" s="9" t="str">
        <f>"2021071025"</f>
        <v>2021071025</v>
      </c>
      <c r="C273" s="9" t="str">
        <f t="shared" si="7"/>
        <v>210511</v>
      </c>
      <c r="D273" s="10">
        <v>45.9</v>
      </c>
      <c r="E273" s="8"/>
    </row>
    <row r="274" s="2" customFormat="1" spans="1:5">
      <c r="A274" s="8">
        <v>272</v>
      </c>
      <c r="B274" s="9" t="str">
        <f>"2021071026"</f>
        <v>2021071026</v>
      </c>
      <c r="C274" s="9" t="str">
        <f t="shared" si="7"/>
        <v>210511</v>
      </c>
      <c r="D274" s="10" t="s">
        <v>6</v>
      </c>
      <c r="E274" s="8"/>
    </row>
    <row r="275" s="2" customFormat="1" spans="1:5">
      <c r="A275" s="8">
        <v>273</v>
      </c>
      <c r="B275" s="9" t="str">
        <f>"2021071027"</f>
        <v>2021071027</v>
      </c>
      <c r="C275" s="9" t="str">
        <f t="shared" si="7"/>
        <v>210511</v>
      </c>
      <c r="D275" s="10">
        <v>38.3</v>
      </c>
      <c r="E275" s="8"/>
    </row>
    <row r="276" s="2" customFormat="1" spans="1:5">
      <c r="A276" s="8">
        <v>274</v>
      </c>
      <c r="B276" s="9" t="str">
        <f>"2021071028"</f>
        <v>2021071028</v>
      </c>
      <c r="C276" s="9" t="str">
        <f t="shared" si="7"/>
        <v>210511</v>
      </c>
      <c r="D276" s="10">
        <v>54.6</v>
      </c>
      <c r="E276" s="8"/>
    </row>
    <row r="277" s="2" customFormat="1" spans="1:5">
      <c r="A277" s="8">
        <v>275</v>
      </c>
      <c r="B277" s="9" t="str">
        <f>"2021071029"</f>
        <v>2021071029</v>
      </c>
      <c r="C277" s="9" t="str">
        <f t="shared" si="7"/>
        <v>210511</v>
      </c>
      <c r="D277" s="10" t="s">
        <v>6</v>
      </c>
      <c r="E277" s="8"/>
    </row>
    <row r="278" s="2" customFormat="1" spans="1:5">
      <c r="A278" s="8">
        <v>276</v>
      </c>
      <c r="B278" s="9" t="str">
        <f>"2021071030"</f>
        <v>2021071030</v>
      </c>
      <c r="C278" s="9" t="str">
        <f t="shared" si="7"/>
        <v>210511</v>
      </c>
      <c r="D278" s="10" t="s">
        <v>6</v>
      </c>
      <c r="E278" s="8"/>
    </row>
    <row r="279" s="2" customFormat="1" spans="1:5">
      <c r="A279" s="8">
        <v>277</v>
      </c>
      <c r="B279" s="9" t="str">
        <f>"2021071101"</f>
        <v>2021071101</v>
      </c>
      <c r="C279" s="9" t="str">
        <f t="shared" si="7"/>
        <v>210511</v>
      </c>
      <c r="D279" s="10">
        <v>51.8</v>
      </c>
      <c r="E279" s="8"/>
    </row>
    <row r="280" s="2" customFormat="1" spans="1:5">
      <c r="A280" s="8">
        <v>278</v>
      </c>
      <c r="B280" s="9" t="str">
        <f>"2021071102"</f>
        <v>2021071102</v>
      </c>
      <c r="C280" s="9" t="str">
        <f t="shared" si="7"/>
        <v>210511</v>
      </c>
      <c r="D280" s="10">
        <v>60.1</v>
      </c>
      <c r="E280" s="8"/>
    </row>
    <row r="281" s="2" customFormat="1" spans="1:5">
      <c r="A281" s="8">
        <v>279</v>
      </c>
      <c r="B281" s="9" t="str">
        <f>"2021071103"</f>
        <v>2021071103</v>
      </c>
      <c r="C281" s="9" t="str">
        <f t="shared" si="7"/>
        <v>210511</v>
      </c>
      <c r="D281" s="10" t="s">
        <v>6</v>
      </c>
      <c r="E281" s="8"/>
    </row>
    <row r="282" s="2" customFormat="1" spans="1:5">
      <c r="A282" s="8">
        <v>280</v>
      </c>
      <c r="B282" s="9" t="str">
        <f>"2021071104"</f>
        <v>2021071104</v>
      </c>
      <c r="C282" s="9" t="str">
        <f t="shared" si="7"/>
        <v>210511</v>
      </c>
      <c r="D282" s="10">
        <v>55.8</v>
      </c>
      <c r="E282" s="8"/>
    </row>
    <row r="283" s="2" customFormat="1" spans="1:5">
      <c r="A283" s="8">
        <v>281</v>
      </c>
      <c r="B283" s="9" t="str">
        <f>"2021071105"</f>
        <v>2021071105</v>
      </c>
      <c r="C283" s="9" t="str">
        <f>"210511"</f>
        <v>210511</v>
      </c>
      <c r="D283" s="10" t="s">
        <v>6</v>
      </c>
      <c r="E283" s="8"/>
    </row>
    <row r="284" s="2" customFormat="1" spans="1:5">
      <c r="A284" s="8">
        <v>282</v>
      </c>
      <c r="B284" s="9" t="str">
        <f>"2021071106"</f>
        <v>2021071106</v>
      </c>
      <c r="C284" s="9" t="str">
        <f>"210511"</f>
        <v>210511</v>
      </c>
      <c r="D284" s="10">
        <v>46.2</v>
      </c>
      <c r="E284" s="8"/>
    </row>
    <row r="285" s="2" customFormat="1" spans="1:5">
      <c r="A285" s="8">
        <v>283</v>
      </c>
      <c r="B285" s="9" t="str">
        <f>"2021071107"</f>
        <v>2021071107</v>
      </c>
      <c r="C285" s="9" t="str">
        <f t="shared" ref="C285:C294" si="8">"210513"</f>
        <v>210513</v>
      </c>
      <c r="D285" s="10" t="s">
        <v>6</v>
      </c>
      <c r="E285" s="8"/>
    </row>
    <row r="286" s="2" customFormat="1" spans="1:5">
      <c r="A286" s="8">
        <v>284</v>
      </c>
      <c r="B286" s="9" t="str">
        <f>"2021071108"</f>
        <v>2021071108</v>
      </c>
      <c r="C286" s="9" t="str">
        <f t="shared" si="8"/>
        <v>210513</v>
      </c>
      <c r="D286" s="10">
        <v>52.9</v>
      </c>
      <c r="E286" s="8"/>
    </row>
    <row r="287" s="2" customFormat="1" spans="1:5">
      <c r="A287" s="8">
        <v>285</v>
      </c>
      <c r="B287" s="9" t="str">
        <f>"2021071109"</f>
        <v>2021071109</v>
      </c>
      <c r="C287" s="9" t="str">
        <f t="shared" si="8"/>
        <v>210513</v>
      </c>
      <c r="D287" s="10" t="s">
        <v>6</v>
      </c>
      <c r="E287" s="8"/>
    </row>
    <row r="288" s="2" customFormat="1" spans="1:5">
      <c r="A288" s="8">
        <v>286</v>
      </c>
      <c r="B288" s="9" t="str">
        <f>"2021071110"</f>
        <v>2021071110</v>
      </c>
      <c r="C288" s="9" t="str">
        <f t="shared" si="8"/>
        <v>210513</v>
      </c>
      <c r="D288" s="10" t="s">
        <v>6</v>
      </c>
      <c r="E288" s="8"/>
    </row>
    <row r="289" s="2" customFormat="1" spans="1:5">
      <c r="A289" s="8">
        <v>287</v>
      </c>
      <c r="B289" s="9" t="str">
        <f>"2021071111"</f>
        <v>2021071111</v>
      </c>
      <c r="C289" s="9" t="str">
        <f t="shared" si="8"/>
        <v>210513</v>
      </c>
      <c r="D289" s="10">
        <v>39.7</v>
      </c>
      <c r="E289" s="8"/>
    </row>
    <row r="290" s="2" customFormat="1" spans="1:5">
      <c r="A290" s="8">
        <v>288</v>
      </c>
      <c r="B290" s="9" t="str">
        <f>"2021071112"</f>
        <v>2021071112</v>
      </c>
      <c r="C290" s="9" t="str">
        <f t="shared" si="8"/>
        <v>210513</v>
      </c>
      <c r="D290" s="10">
        <v>48.7</v>
      </c>
      <c r="E290" s="8"/>
    </row>
    <row r="291" s="2" customFormat="1" spans="1:5">
      <c r="A291" s="8">
        <v>289</v>
      </c>
      <c r="B291" s="9" t="str">
        <f>"2021071113"</f>
        <v>2021071113</v>
      </c>
      <c r="C291" s="9" t="str">
        <f t="shared" si="8"/>
        <v>210513</v>
      </c>
      <c r="D291" s="10">
        <v>62</v>
      </c>
      <c r="E291" s="8"/>
    </row>
    <row r="292" s="2" customFormat="1" spans="1:5">
      <c r="A292" s="8">
        <v>290</v>
      </c>
      <c r="B292" s="9" t="str">
        <f>"2021071114"</f>
        <v>2021071114</v>
      </c>
      <c r="C292" s="9" t="str">
        <f t="shared" si="8"/>
        <v>210513</v>
      </c>
      <c r="D292" s="10">
        <v>55</v>
      </c>
      <c r="E292" s="8"/>
    </row>
    <row r="293" s="2" customFormat="1" spans="1:5">
      <c r="A293" s="8">
        <v>291</v>
      </c>
      <c r="B293" s="9" t="str">
        <f>"2021071115"</f>
        <v>2021071115</v>
      </c>
      <c r="C293" s="9" t="str">
        <f t="shared" si="8"/>
        <v>210513</v>
      </c>
      <c r="D293" s="10">
        <v>46.6</v>
      </c>
      <c r="E293" s="8"/>
    </row>
    <row r="294" s="2" customFormat="1" spans="1:5">
      <c r="A294" s="8">
        <v>292</v>
      </c>
      <c r="B294" s="9" t="str">
        <f>"2021071116"</f>
        <v>2021071116</v>
      </c>
      <c r="C294" s="9" t="str">
        <f t="shared" si="8"/>
        <v>210513</v>
      </c>
      <c r="D294" s="10">
        <v>41.8</v>
      </c>
      <c r="E294" s="8"/>
    </row>
    <row r="295" s="2" customFormat="1" spans="1:5">
      <c r="A295" s="8">
        <v>293</v>
      </c>
      <c r="B295" s="9" t="str">
        <f>"2021071117"</f>
        <v>2021071117</v>
      </c>
      <c r="C295" s="9" t="str">
        <f t="shared" ref="C295:C304" si="9">"210514"</f>
        <v>210514</v>
      </c>
      <c r="D295" s="10">
        <v>43.1</v>
      </c>
      <c r="E295" s="8"/>
    </row>
    <row r="296" s="2" customFormat="1" spans="1:5">
      <c r="A296" s="8">
        <v>294</v>
      </c>
      <c r="B296" s="9" t="str">
        <f>"2021071118"</f>
        <v>2021071118</v>
      </c>
      <c r="C296" s="9" t="str">
        <f t="shared" si="9"/>
        <v>210514</v>
      </c>
      <c r="D296" s="10">
        <v>64.7</v>
      </c>
      <c r="E296" s="8"/>
    </row>
    <row r="297" s="2" customFormat="1" spans="1:5">
      <c r="A297" s="8">
        <v>295</v>
      </c>
      <c r="B297" s="9" t="str">
        <f>"2021071119"</f>
        <v>2021071119</v>
      </c>
      <c r="C297" s="9" t="str">
        <f t="shared" si="9"/>
        <v>210514</v>
      </c>
      <c r="D297" s="10" t="s">
        <v>6</v>
      </c>
      <c r="E297" s="8"/>
    </row>
    <row r="298" s="2" customFormat="1" spans="1:5">
      <c r="A298" s="8">
        <v>296</v>
      </c>
      <c r="B298" s="9" t="str">
        <f>"2021071120"</f>
        <v>2021071120</v>
      </c>
      <c r="C298" s="9" t="str">
        <f t="shared" si="9"/>
        <v>210514</v>
      </c>
      <c r="D298" s="10">
        <v>61.6</v>
      </c>
      <c r="E298" s="8"/>
    </row>
    <row r="299" s="2" customFormat="1" spans="1:5">
      <c r="A299" s="8">
        <v>297</v>
      </c>
      <c r="B299" s="9" t="str">
        <f>"2021071121"</f>
        <v>2021071121</v>
      </c>
      <c r="C299" s="9" t="str">
        <f t="shared" si="9"/>
        <v>210514</v>
      </c>
      <c r="D299" s="10" t="s">
        <v>6</v>
      </c>
      <c r="E299" s="8"/>
    </row>
    <row r="300" s="2" customFormat="1" spans="1:5">
      <c r="A300" s="8">
        <v>298</v>
      </c>
      <c r="B300" s="9" t="str">
        <f>"2021071122"</f>
        <v>2021071122</v>
      </c>
      <c r="C300" s="9" t="str">
        <f t="shared" si="9"/>
        <v>210514</v>
      </c>
      <c r="D300" s="10">
        <v>42.5</v>
      </c>
      <c r="E300" s="8"/>
    </row>
    <row r="301" s="2" customFormat="1" spans="1:5">
      <c r="A301" s="8">
        <v>299</v>
      </c>
      <c r="B301" s="9" t="str">
        <f>"2021071123"</f>
        <v>2021071123</v>
      </c>
      <c r="C301" s="9" t="str">
        <f t="shared" si="9"/>
        <v>210514</v>
      </c>
      <c r="D301" s="10">
        <v>55.7</v>
      </c>
      <c r="E301" s="8"/>
    </row>
    <row r="302" s="2" customFormat="1" spans="1:5">
      <c r="A302" s="8">
        <v>300</v>
      </c>
      <c r="B302" s="9" t="str">
        <f>"2021071124"</f>
        <v>2021071124</v>
      </c>
      <c r="C302" s="9" t="str">
        <f t="shared" si="9"/>
        <v>210514</v>
      </c>
      <c r="D302" s="10">
        <v>57.2</v>
      </c>
      <c r="E302" s="8"/>
    </row>
    <row r="303" s="2" customFormat="1" spans="1:5">
      <c r="A303" s="8">
        <v>301</v>
      </c>
      <c r="B303" s="9" t="str">
        <f>"2021071125"</f>
        <v>2021071125</v>
      </c>
      <c r="C303" s="9" t="str">
        <f t="shared" si="9"/>
        <v>210514</v>
      </c>
      <c r="D303" s="10">
        <v>37.3</v>
      </c>
      <c r="E303" s="8"/>
    </row>
    <row r="304" s="2" customFormat="1" spans="1:5">
      <c r="A304" s="8">
        <v>302</v>
      </c>
      <c r="B304" s="9" t="str">
        <f>"2021071126"</f>
        <v>2021071126</v>
      </c>
      <c r="C304" s="9" t="str">
        <f t="shared" si="9"/>
        <v>210514</v>
      </c>
      <c r="D304" s="10">
        <v>55.6</v>
      </c>
      <c r="E304" s="8"/>
    </row>
    <row r="305" s="2" customFormat="1" spans="1:5">
      <c r="A305" s="8">
        <v>303</v>
      </c>
      <c r="B305" s="9" t="str">
        <f>"2021071201"</f>
        <v>2021071201</v>
      </c>
      <c r="C305" s="9" t="str">
        <f>"210515"</f>
        <v>210515</v>
      </c>
      <c r="D305" s="10" t="s">
        <v>6</v>
      </c>
      <c r="E305" s="8"/>
    </row>
    <row r="306" s="2" customFormat="1" spans="1:5">
      <c r="A306" s="8">
        <v>304</v>
      </c>
      <c r="B306" s="9" t="str">
        <f>"2021071202"</f>
        <v>2021071202</v>
      </c>
      <c r="C306" s="9" t="str">
        <f>"210515"</f>
        <v>210515</v>
      </c>
      <c r="D306" s="10">
        <v>60.6</v>
      </c>
      <c r="E306" s="8"/>
    </row>
    <row r="307" s="2" customFormat="1" spans="1:5">
      <c r="A307" s="8">
        <v>305</v>
      </c>
      <c r="B307" s="9" t="str">
        <f>"2021071203"</f>
        <v>2021071203</v>
      </c>
      <c r="C307" s="9" t="str">
        <f t="shared" ref="C307:C352" si="10">"210516"</f>
        <v>210516</v>
      </c>
      <c r="D307" s="10">
        <v>64.1</v>
      </c>
      <c r="E307" s="8"/>
    </row>
    <row r="308" s="2" customFormat="1" spans="1:5">
      <c r="A308" s="8">
        <v>306</v>
      </c>
      <c r="B308" s="9" t="str">
        <f>"2021071204"</f>
        <v>2021071204</v>
      </c>
      <c r="C308" s="9" t="str">
        <f t="shared" si="10"/>
        <v>210516</v>
      </c>
      <c r="D308" s="10">
        <v>68.3</v>
      </c>
      <c r="E308" s="8"/>
    </row>
    <row r="309" s="2" customFormat="1" spans="1:5">
      <c r="A309" s="8">
        <v>307</v>
      </c>
      <c r="B309" s="9" t="str">
        <f>"2021071205"</f>
        <v>2021071205</v>
      </c>
      <c r="C309" s="9" t="str">
        <f t="shared" si="10"/>
        <v>210516</v>
      </c>
      <c r="D309" s="10">
        <v>63.2</v>
      </c>
      <c r="E309" s="8"/>
    </row>
    <row r="310" s="2" customFormat="1" spans="1:5">
      <c r="A310" s="8">
        <v>308</v>
      </c>
      <c r="B310" s="9" t="str">
        <f>"2021071206"</f>
        <v>2021071206</v>
      </c>
      <c r="C310" s="9" t="str">
        <f t="shared" si="10"/>
        <v>210516</v>
      </c>
      <c r="D310" s="10" t="s">
        <v>6</v>
      </c>
      <c r="E310" s="8"/>
    </row>
    <row r="311" s="2" customFormat="1" spans="1:5">
      <c r="A311" s="8">
        <v>309</v>
      </c>
      <c r="B311" s="9" t="str">
        <f>"2021071207"</f>
        <v>2021071207</v>
      </c>
      <c r="C311" s="9" t="str">
        <f t="shared" si="10"/>
        <v>210516</v>
      </c>
      <c r="D311" s="10">
        <v>52.5</v>
      </c>
      <c r="E311" s="8"/>
    </row>
    <row r="312" s="2" customFormat="1" spans="1:5">
      <c r="A312" s="8">
        <v>310</v>
      </c>
      <c r="B312" s="9" t="str">
        <f>"2021071208"</f>
        <v>2021071208</v>
      </c>
      <c r="C312" s="9" t="str">
        <f t="shared" si="10"/>
        <v>210516</v>
      </c>
      <c r="D312" s="10">
        <v>69.3</v>
      </c>
      <c r="E312" s="8"/>
    </row>
    <row r="313" s="2" customFormat="1" spans="1:5">
      <c r="A313" s="8">
        <v>311</v>
      </c>
      <c r="B313" s="9" t="str">
        <f>"2021071209"</f>
        <v>2021071209</v>
      </c>
      <c r="C313" s="9" t="str">
        <f t="shared" si="10"/>
        <v>210516</v>
      </c>
      <c r="D313" s="10">
        <v>65.7</v>
      </c>
      <c r="E313" s="8"/>
    </row>
    <row r="314" s="2" customFormat="1" spans="1:5">
      <c r="A314" s="8">
        <v>312</v>
      </c>
      <c r="B314" s="9" t="str">
        <f>"2021071210"</f>
        <v>2021071210</v>
      </c>
      <c r="C314" s="9" t="str">
        <f t="shared" si="10"/>
        <v>210516</v>
      </c>
      <c r="D314" s="10">
        <v>70</v>
      </c>
      <c r="E314" s="8"/>
    </row>
    <row r="315" s="2" customFormat="1" spans="1:5">
      <c r="A315" s="8">
        <v>313</v>
      </c>
      <c r="B315" s="9" t="str">
        <f>"2021071211"</f>
        <v>2021071211</v>
      </c>
      <c r="C315" s="9" t="str">
        <f t="shared" si="10"/>
        <v>210516</v>
      </c>
      <c r="D315" s="10" t="s">
        <v>6</v>
      </c>
      <c r="E315" s="8"/>
    </row>
    <row r="316" s="2" customFormat="1" spans="1:5">
      <c r="A316" s="8">
        <v>314</v>
      </c>
      <c r="B316" s="9" t="str">
        <f>"2021071212"</f>
        <v>2021071212</v>
      </c>
      <c r="C316" s="9" t="str">
        <f t="shared" si="10"/>
        <v>210516</v>
      </c>
      <c r="D316" s="10">
        <v>71</v>
      </c>
      <c r="E316" s="8"/>
    </row>
    <row r="317" s="2" customFormat="1" spans="1:5">
      <c r="A317" s="8">
        <v>315</v>
      </c>
      <c r="B317" s="9" t="str">
        <f>"2021071213"</f>
        <v>2021071213</v>
      </c>
      <c r="C317" s="9" t="str">
        <f t="shared" si="10"/>
        <v>210516</v>
      </c>
      <c r="D317" s="10">
        <v>60.6</v>
      </c>
      <c r="E317" s="8"/>
    </row>
    <row r="318" s="2" customFormat="1" spans="1:5">
      <c r="A318" s="8">
        <v>316</v>
      </c>
      <c r="B318" s="9" t="str">
        <f>"2021071214"</f>
        <v>2021071214</v>
      </c>
      <c r="C318" s="9" t="str">
        <f t="shared" si="10"/>
        <v>210516</v>
      </c>
      <c r="D318" s="10">
        <v>71</v>
      </c>
      <c r="E318" s="8"/>
    </row>
    <row r="319" s="2" customFormat="1" spans="1:5">
      <c r="A319" s="8">
        <v>317</v>
      </c>
      <c r="B319" s="9" t="str">
        <f>"2021071215"</f>
        <v>2021071215</v>
      </c>
      <c r="C319" s="9" t="str">
        <f t="shared" si="10"/>
        <v>210516</v>
      </c>
      <c r="D319" s="10" t="s">
        <v>6</v>
      </c>
      <c r="E319" s="8"/>
    </row>
    <row r="320" s="2" customFormat="1" spans="1:5">
      <c r="A320" s="8">
        <v>318</v>
      </c>
      <c r="B320" s="9" t="str">
        <f>"2021071216"</f>
        <v>2021071216</v>
      </c>
      <c r="C320" s="9" t="str">
        <f t="shared" si="10"/>
        <v>210516</v>
      </c>
      <c r="D320" s="10" t="s">
        <v>6</v>
      </c>
      <c r="E320" s="8"/>
    </row>
    <row r="321" s="2" customFormat="1" spans="1:5">
      <c r="A321" s="8">
        <v>319</v>
      </c>
      <c r="B321" s="9" t="str">
        <f>"2021071217"</f>
        <v>2021071217</v>
      </c>
      <c r="C321" s="9" t="str">
        <f t="shared" si="10"/>
        <v>210516</v>
      </c>
      <c r="D321" s="10">
        <v>63.8</v>
      </c>
      <c r="E321" s="8"/>
    </row>
    <row r="322" s="2" customFormat="1" spans="1:5">
      <c r="A322" s="8">
        <v>320</v>
      </c>
      <c r="B322" s="9" t="str">
        <f>"2021071218"</f>
        <v>2021071218</v>
      </c>
      <c r="C322" s="9" t="str">
        <f t="shared" si="10"/>
        <v>210516</v>
      </c>
      <c r="D322" s="10">
        <v>62.3</v>
      </c>
      <c r="E322" s="8"/>
    </row>
    <row r="323" s="2" customFormat="1" spans="1:5">
      <c r="A323" s="8">
        <v>321</v>
      </c>
      <c r="B323" s="9" t="str">
        <f>"2021071219"</f>
        <v>2021071219</v>
      </c>
      <c r="C323" s="9" t="str">
        <f t="shared" si="10"/>
        <v>210516</v>
      </c>
      <c r="D323" s="10">
        <v>67.3</v>
      </c>
      <c r="E323" s="8"/>
    </row>
    <row r="324" s="2" customFormat="1" spans="1:5">
      <c r="A324" s="8">
        <v>322</v>
      </c>
      <c r="B324" s="9" t="str">
        <f>"2021071220"</f>
        <v>2021071220</v>
      </c>
      <c r="C324" s="9" t="str">
        <f t="shared" si="10"/>
        <v>210516</v>
      </c>
      <c r="D324" s="10" t="s">
        <v>6</v>
      </c>
      <c r="E324" s="8"/>
    </row>
    <row r="325" s="2" customFormat="1" spans="1:5">
      <c r="A325" s="8">
        <v>323</v>
      </c>
      <c r="B325" s="9" t="str">
        <f>"2021071221"</f>
        <v>2021071221</v>
      </c>
      <c r="C325" s="9" t="str">
        <f t="shared" si="10"/>
        <v>210516</v>
      </c>
      <c r="D325" s="10">
        <v>68.7</v>
      </c>
      <c r="E325" s="8"/>
    </row>
    <row r="326" s="2" customFormat="1" spans="1:5">
      <c r="A326" s="8">
        <v>324</v>
      </c>
      <c r="B326" s="9" t="str">
        <f>"2021071222"</f>
        <v>2021071222</v>
      </c>
      <c r="C326" s="9" t="str">
        <f t="shared" si="10"/>
        <v>210516</v>
      </c>
      <c r="D326" s="10">
        <v>60.5</v>
      </c>
      <c r="E326" s="8"/>
    </row>
    <row r="327" s="2" customFormat="1" spans="1:5">
      <c r="A327" s="8">
        <v>325</v>
      </c>
      <c r="B327" s="9" t="str">
        <f>"2021071223"</f>
        <v>2021071223</v>
      </c>
      <c r="C327" s="9" t="str">
        <f t="shared" si="10"/>
        <v>210516</v>
      </c>
      <c r="D327" s="10">
        <v>63.3</v>
      </c>
      <c r="E327" s="8"/>
    </row>
    <row r="328" s="2" customFormat="1" spans="1:5">
      <c r="A328" s="8">
        <v>326</v>
      </c>
      <c r="B328" s="9" t="str">
        <f>"2021071224"</f>
        <v>2021071224</v>
      </c>
      <c r="C328" s="9" t="str">
        <f t="shared" si="10"/>
        <v>210516</v>
      </c>
      <c r="D328" s="10" t="s">
        <v>6</v>
      </c>
      <c r="E328" s="8"/>
    </row>
    <row r="329" s="2" customFormat="1" spans="1:5">
      <c r="A329" s="8">
        <v>327</v>
      </c>
      <c r="B329" s="9" t="str">
        <f>"2021071225"</f>
        <v>2021071225</v>
      </c>
      <c r="C329" s="9" t="str">
        <f t="shared" si="10"/>
        <v>210516</v>
      </c>
      <c r="D329" s="10">
        <v>58.5</v>
      </c>
      <c r="E329" s="8"/>
    </row>
    <row r="330" s="2" customFormat="1" spans="1:5">
      <c r="A330" s="8">
        <v>328</v>
      </c>
      <c r="B330" s="9" t="str">
        <f>"2021071226"</f>
        <v>2021071226</v>
      </c>
      <c r="C330" s="9" t="str">
        <f t="shared" si="10"/>
        <v>210516</v>
      </c>
      <c r="D330" s="10" t="s">
        <v>6</v>
      </c>
      <c r="E330" s="8"/>
    </row>
    <row r="331" s="2" customFormat="1" spans="1:5">
      <c r="A331" s="8">
        <v>329</v>
      </c>
      <c r="B331" s="9" t="str">
        <f>"2021071227"</f>
        <v>2021071227</v>
      </c>
      <c r="C331" s="9" t="str">
        <f t="shared" si="10"/>
        <v>210516</v>
      </c>
      <c r="D331" s="10">
        <v>58.2</v>
      </c>
      <c r="E331" s="8"/>
    </row>
    <row r="332" s="2" customFormat="1" spans="1:5">
      <c r="A332" s="8">
        <v>330</v>
      </c>
      <c r="B332" s="9" t="str">
        <f>"2021071228"</f>
        <v>2021071228</v>
      </c>
      <c r="C332" s="9" t="str">
        <f t="shared" si="10"/>
        <v>210516</v>
      </c>
      <c r="D332" s="10" t="s">
        <v>6</v>
      </c>
      <c r="E332" s="8"/>
    </row>
    <row r="333" s="2" customFormat="1" spans="1:5">
      <c r="A333" s="8">
        <v>331</v>
      </c>
      <c r="B333" s="9" t="str">
        <f>"2021071229"</f>
        <v>2021071229</v>
      </c>
      <c r="C333" s="9" t="str">
        <f t="shared" si="10"/>
        <v>210516</v>
      </c>
      <c r="D333" s="10">
        <v>73.1</v>
      </c>
      <c r="E333" s="8"/>
    </row>
    <row r="334" s="2" customFormat="1" spans="1:5">
      <c r="A334" s="8">
        <v>332</v>
      </c>
      <c r="B334" s="9" t="str">
        <f>"2021071230"</f>
        <v>2021071230</v>
      </c>
      <c r="C334" s="9" t="str">
        <f t="shared" si="10"/>
        <v>210516</v>
      </c>
      <c r="D334" s="10">
        <v>58.7</v>
      </c>
      <c r="E334" s="8"/>
    </row>
    <row r="335" s="2" customFormat="1" spans="1:5">
      <c r="A335" s="8">
        <v>333</v>
      </c>
      <c r="B335" s="9" t="str">
        <f>"2021071301"</f>
        <v>2021071301</v>
      </c>
      <c r="C335" s="9" t="str">
        <f t="shared" si="10"/>
        <v>210516</v>
      </c>
      <c r="D335" s="10">
        <v>62.5</v>
      </c>
      <c r="E335" s="8"/>
    </row>
    <row r="336" s="2" customFormat="1" spans="1:5">
      <c r="A336" s="8">
        <v>334</v>
      </c>
      <c r="B336" s="9" t="str">
        <f>"2021071302"</f>
        <v>2021071302</v>
      </c>
      <c r="C336" s="9" t="str">
        <f t="shared" si="10"/>
        <v>210516</v>
      </c>
      <c r="D336" s="10">
        <v>66.7</v>
      </c>
      <c r="E336" s="8"/>
    </row>
    <row r="337" s="2" customFormat="1" spans="1:5">
      <c r="A337" s="8">
        <v>335</v>
      </c>
      <c r="B337" s="9" t="str">
        <f>"2021071303"</f>
        <v>2021071303</v>
      </c>
      <c r="C337" s="9" t="str">
        <f t="shared" si="10"/>
        <v>210516</v>
      </c>
      <c r="D337" s="10">
        <v>77</v>
      </c>
      <c r="E337" s="8"/>
    </row>
    <row r="338" s="2" customFormat="1" spans="1:5">
      <c r="A338" s="8">
        <v>336</v>
      </c>
      <c r="B338" s="9" t="str">
        <f>"2021071304"</f>
        <v>2021071304</v>
      </c>
      <c r="C338" s="9" t="str">
        <f t="shared" si="10"/>
        <v>210516</v>
      </c>
      <c r="D338" s="10" t="s">
        <v>6</v>
      </c>
      <c r="E338" s="8"/>
    </row>
    <row r="339" s="2" customFormat="1" spans="1:5">
      <c r="A339" s="8">
        <v>337</v>
      </c>
      <c r="B339" s="9" t="str">
        <f>"2021071305"</f>
        <v>2021071305</v>
      </c>
      <c r="C339" s="9" t="str">
        <f t="shared" si="10"/>
        <v>210516</v>
      </c>
      <c r="D339" s="10">
        <v>60.6</v>
      </c>
      <c r="E339" s="8"/>
    </row>
    <row r="340" s="2" customFormat="1" spans="1:5">
      <c r="A340" s="8">
        <v>338</v>
      </c>
      <c r="B340" s="9" t="str">
        <f>"2021071306"</f>
        <v>2021071306</v>
      </c>
      <c r="C340" s="9" t="str">
        <f t="shared" si="10"/>
        <v>210516</v>
      </c>
      <c r="D340" s="10" t="s">
        <v>6</v>
      </c>
      <c r="E340" s="8"/>
    </row>
    <row r="341" s="2" customFormat="1" spans="1:5">
      <c r="A341" s="8">
        <v>339</v>
      </c>
      <c r="B341" s="9" t="str">
        <f>"2021071307"</f>
        <v>2021071307</v>
      </c>
      <c r="C341" s="9" t="str">
        <f t="shared" si="10"/>
        <v>210516</v>
      </c>
      <c r="D341" s="10">
        <v>68.3</v>
      </c>
      <c r="E341" s="8"/>
    </row>
    <row r="342" s="2" customFormat="1" spans="1:5">
      <c r="A342" s="8">
        <v>340</v>
      </c>
      <c r="B342" s="9" t="str">
        <f>"2021071308"</f>
        <v>2021071308</v>
      </c>
      <c r="C342" s="9" t="str">
        <f t="shared" si="10"/>
        <v>210516</v>
      </c>
      <c r="D342" s="10">
        <v>69.3</v>
      </c>
      <c r="E342" s="8"/>
    </row>
    <row r="343" s="2" customFormat="1" spans="1:5">
      <c r="A343" s="8">
        <v>341</v>
      </c>
      <c r="B343" s="9" t="str">
        <f>"2021071309"</f>
        <v>2021071309</v>
      </c>
      <c r="C343" s="9" t="str">
        <f t="shared" si="10"/>
        <v>210516</v>
      </c>
      <c r="D343" s="10">
        <v>69.5</v>
      </c>
      <c r="E343" s="8"/>
    </row>
    <row r="344" s="2" customFormat="1" spans="1:5">
      <c r="A344" s="8">
        <v>342</v>
      </c>
      <c r="B344" s="9" t="str">
        <f>"2021071310"</f>
        <v>2021071310</v>
      </c>
      <c r="C344" s="9" t="str">
        <f t="shared" si="10"/>
        <v>210516</v>
      </c>
      <c r="D344" s="10" t="s">
        <v>6</v>
      </c>
      <c r="E344" s="8"/>
    </row>
    <row r="345" s="2" customFormat="1" spans="1:5">
      <c r="A345" s="8">
        <v>343</v>
      </c>
      <c r="B345" s="9" t="str">
        <f>"2021071311"</f>
        <v>2021071311</v>
      </c>
      <c r="C345" s="9" t="str">
        <f t="shared" si="10"/>
        <v>210516</v>
      </c>
      <c r="D345" s="10">
        <v>67.4</v>
      </c>
      <c r="E345" s="8"/>
    </row>
    <row r="346" s="2" customFormat="1" spans="1:5">
      <c r="A346" s="8">
        <v>344</v>
      </c>
      <c r="B346" s="9" t="str">
        <f>"2021071312"</f>
        <v>2021071312</v>
      </c>
      <c r="C346" s="9" t="str">
        <f t="shared" si="10"/>
        <v>210516</v>
      </c>
      <c r="D346" s="10" t="s">
        <v>6</v>
      </c>
      <c r="E346" s="8"/>
    </row>
    <row r="347" s="2" customFormat="1" spans="1:5">
      <c r="A347" s="8">
        <v>345</v>
      </c>
      <c r="B347" s="9" t="str">
        <f>"2021071313"</f>
        <v>2021071313</v>
      </c>
      <c r="C347" s="9" t="str">
        <f t="shared" si="10"/>
        <v>210516</v>
      </c>
      <c r="D347" s="10">
        <v>66.5</v>
      </c>
      <c r="E347" s="8"/>
    </row>
    <row r="348" s="2" customFormat="1" spans="1:5">
      <c r="A348" s="8">
        <v>346</v>
      </c>
      <c r="B348" s="9" t="str">
        <f>"2021071314"</f>
        <v>2021071314</v>
      </c>
      <c r="C348" s="9" t="str">
        <f t="shared" si="10"/>
        <v>210516</v>
      </c>
      <c r="D348" s="10">
        <v>62.4</v>
      </c>
      <c r="E348" s="8"/>
    </row>
    <row r="349" s="2" customFormat="1" spans="1:5">
      <c r="A349" s="8">
        <v>347</v>
      </c>
      <c r="B349" s="9" t="str">
        <f>"2021071315"</f>
        <v>2021071315</v>
      </c>
      <c r="C349" s="9" t="str">
        <f t="shared" si="10"/>
        <v>210516</v>
      </c>
      <c r="D349" s="10">
        <v>69.5</v>
      </c>
      <c r="E349" s="8"/>
    </row>
    <row r="350" s="2" customFormat="1" spans="1:5">
      <c r="A350" s="8">
        <v>348</v>
      </c>
      <c r="B350" s="9" t="str">
        <f>"2021071316"</f>
        <v>2021071316</v>
      </c>
      <c r="C350" s="9" t="str">
        <f t="shared" si="10"/>
        <v>210516</v>
      </c>
      <c r="D350" s="10">
        <v>58.2</v>
      </c>
      <c r="E350" s="8"/>
    </row>
    <row r="351" s="2" customFormat="1" spans="1:5">
      <c r="A351" s="8">
        <v>349</v>
      </c>
      <c r="B351" s="9" t="str">
        <f>"2021071317"</f>
        <v>2021071317</v>
      </c>
      <c r="C351" s="9" t="str">
        <f t="shared" si="10"/>
        <v>210516</v>
      </c>
      <c r="D351" s="10">
        <v>65.2</v>
      </c>
      <c r="E351" s="8"/>
    </row>
    <row r="352" s="2" customFormat="1" spans="1:5">
      <c r="A352" s="8">
        <v>350</v>
      </c>
      <c r="B352" s="9" t="str">
        <f>"2021071318"</f>
        <v>2021071318</v>
      </c>
      <c r="C352" s="9" t="str">
        <f t="shared" si="10"/>
        <v>210516</v>
      </c>
      <c r="D352" s="10">
        <v>66</v>
      </c>
      <c r="E352" s="8"/>
    </row>
    <row r="353" s="2" customFormat="1" spans="1:5">
      <c r="A353" s="8">
        <v>351</v>
      </c>
      <c r="B353" s="9" t="str">
        <f>"2021071319"</f>
        <v>2021071319</v>
      </c>
      <c r="C353" s="9" t="str">
        <f t="shared" ref="C353:C355" si="11">"210519"</f>
        <v>210519</v>
      </c>
      <c r="D353" s="10">
        <v>65.4</v>
      </c>
      <c r="E353" s="8"/>
    </row>
    <row r="354" s="2" customFormat="1" spans="1:5">
      <c r="A354" s="8">
        <v>352</v>
      </c>
      <c r="B354" s="9" t="str">
        <f>"2021071320"</f>
        <v>2021071320</v>
      </c>
      <c r="C354" s="9" t="str">
        <f t="shared" si="11"/>
        <v>210519</v>
      </c>
      <c r="D354" s="10">
        <v>66.1</v>
      </c>
      <c r="E354" s="8"/>
    </row>
    <row r="355" s="2" customFormat="1" spans="1:5">
      <c r="A355" s="8">
        <v>353</v>
      </c>
      <c r="B355" s="9" t="str">
        <f>"2021071321"</f>
        <v>2021071321</v>
      </c>
      <c r="C355" s="9" t="str">
        <f t="shared" si="11"/>
        <v>210519</v>
      </c>
      <c r="D355" s="10">
        <v>67.3</v>
      </c>
      <c r="E355" s="8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虚世浮华</cp:lastModifiedBy>
  <dcterms:created xsi:type="dcterms:W3CDTF">2021-07-27T01:17:26Z</dcterms:created>
  <dcterms:modified xsi:type="dcterms:W3CDTF">2021-07-27T01:28:17Z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F1BD40D3E3E64A3CA15B8E82F5C9446A</vt:lpwstr>
  </property>
  <property fmtid="{D5CDD505-2E9C-101B-9397-08002B2CF9AE}" pid="3" name="KSOProductBuildVer">
    <vt:lpwstr>2052-11.1.0.10667</vt:lpwstr>
  </property>
</Properties>
</file>